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yroll Costs 12 Months" sheetId="1" r:id="rId4"/>
    <sheet state="visible" name="Payroll Costs 2019" sheetId="2" r:id="rId5"/>
    <sheet state="visible" name="Tax Credit Comparison" sheetId="3" r:id="rId6"/>
    <sheet state="visible" name="Calculation of Forgiveness" sheetId="4" r:id="rId7"/>
    <sheet state="visible" name="Reduction in Wages Worksheet" sheetId="5" r:id="rId8"/>
  </sheets>
  <definedNames/>
  <calcPr/>
  <extLst>
    <ext uri="GoogleSheetsCustomDataVersion1">
      <go:sheetsCustomData xmlns:go="http://customooxmlschemas.google.com/" r:id="rId9" roundtripDataSignature="AMtx7mjOzPpr04YStFDgWuuFgYozxghDsQ=="/>
    </ext>
  </extLst>
</workbook>
</file>

<file path=xl/sharedStrings.xml><?xml version="1.0" encoding="utf-8"?>
<sst xmlns="http://schemas.openxmlformats.org/spreadsheetml/2006/main" count="216" uniqueCount="154">
  <si>
    <t>PAYROLL COSTS SUPPORTING APPLICATION FOR SBA PAYCHECK PROTECTION PROGRAM (EMERGENCY SECTION 7(a) LOAN) -- 12 MONTHS ENDED 3/31/20</t>
  </si>
  <si>
    <t>PAYROLL COSTS SUPPORTING APPLICATION FOR SBA PAYCHECK PROTECTION PROGRAM (EMERGENCY SECTION 7(a) LOAN) -- CALENDAR 2019</t>
  </si>
  <si>
    <t>Comparison of the Employee Retention Credit and  Sec. 7(A) (36) Paycheck Protection Loan Program</t>
  </si>
  <si>
    <t>Summary of the Employee Retention Credit BENEFITS  (Section 2301)</t>
  </si>
  <si>
    <r>
      <t>The refundable credit is equal to</t>
    </r>
    <r>
      <rPr>
        <rFont val="Calibri"/>
        <b/>
        <color theme="1"/>
        <sz val="11.0"/>
      </rPr>
      <t xml:space="preserve"> 50% of qualified wages</t>
    </r>
    <r>
      <rPr>
        <rFont val="Calibri"/>
        <color theme="1"/>
        <sz val="11.0"/>
      </rPr>
      <t xml:space="preserve"> paid to employees after </t>
    </r>
    <r>
      <rPr>
        <rFont val="Calibri"/>
        <b/>
        <color theme="1"/>
        <sz val="11.0"/>
      </rPr>
      <t>3/12/20 and</t>
    </r>
    <r>
      <rPr>
        <rFont val="Calibri"/>
        <color theme="1"/>
        <sz val="11.0"/>
      </rPr>
      <t xml:space="preserve"> </t>
    </r>
    <r>
      <rPr>
        <rFont val="Calibri"/>
        <b/>
        <color theme="1"/>
        <sz val="11.0"/>
      </rPr>
      <t>before 1/1/21</t>
    </r>
    <r>
      <rPr>
        <rFont val="Calibri"/>
        <color theme="1"/>
        <sz val="11.0"/>
      </rPr>
      <t>.</t>
    </r>
  </si>
  <si>
    <r>
      <t xml:space="preserve">A </t>
    </r>
    <r>
      <rPr>
        <rFont val="Calibri"/>
        <b/>
        <color theme="1"/>
        <sz val="11.0"/>
      </rPr>
      <t>maximum of $10,000 in qualified wages for each employee for all calendar quarters</t>
    </r>
    <r>
      <rPr>
        <rFont val="Calibri"/>
        <color theme="1"/>
        <sz val="11.0"/>
      </rPr>
      <t xml:space="preserve"> may be counted in determining the 50% credit.</t>
    </r>
  </si>
  <si>
    <r>
      <t xml:space="preserve">Employers are eligible for the credit of any quarters in which they have </t>
    </r>
    <r>
      <rPr>
        <rFont val="Calibri"/>
        <b/>
        <color theme="1"/>
        <sz val="11.0"/>
      </rPr>
      <t>either :</t>
    </r>
  </si>
  <si>
    <r>
      <t xml:space="preserve">1) had to </t>
    </r>
    <r>
      <rPr>
        <rFont val="Calibri"/>
        <b/>
        <color theme="1"/>
        <sz val="11.0"/>
      </rPr>
      <t>fully or partially suspend operations of business</t>
    </r>
    <r>
      <rPr>
        <rFont val="Calibri"/>
        <color theme="1"/>
        <sz val="11.0"/>
      </rPr>
      <t xml:space="preserve"> because of governmental orders due to COVID-19, or</t>
    </r>
  </si>
  <si>
    <r>
      <t xml:space="preserve">2) if they have had </t>
    </r>
    <r>
      <rPr>
        <rFont val="Calibri"/>
        <b/>
        <color theme="1"/>
        <sz val="11.0"/>
      </rPr>
      <t>more then an 50% decline in gross receipts as compared to the same quarter a year ago.</t>
    </r>
  </si>
  <si>
    <t>The credit due to a significant decline in gross receipts is available for the period beginning with any quarter</t>
  </si>
  <si>
    <t>in which your gross receipts are less than 50% of what they were in the same calendar quarter in 2019.   This ends</t>
  </si>
  <si>
    <t>in the next quarter your gross receipts exceed 80% of the receipts as compared to 2019. Example - 2nd Q 2020 receipts were 50% below</t>
  </si>
  <si>
    <t xml:space="preserve">2nd Q 2019, you can take the credit for 2nd Q and 3rd Q of 2020.  If receipts for 3rd Q 2020 were at least 80% of 2019 3rd Q, then you cannot </t>
  </si>
  <si>
    <t>take the credit for the 4th Q of 2020.</t>
  </si>
  <si>
    <t>Applicant:</t>
  </si>
  <si>
    <t>Employers with  average of 100 of fewer full-time employees in  2019:</t>
  </si>
  <si>
    <t>For employer wth more then 100 (FTE) emplyees rules are different</t>
  </si>
  <si>
    <t>Credit is based on qualified wages paid to all employees during these periods.</t>
  </si>
  <si>
    <t>Qualified wages include qualified health plan expenses allocated to the qualified wages.</t>
  </si>
  <si>
    <t>Date:</t>
  </si>
  <si>
    <t>Qualified wages do not included wages for which employer received a credit for sick or family leave under FFCRA (higher credit anyway)</t>
  </si>
  <si>
    <t>[DATE], 2020</t>
  </si>
  <si>
    <t>Be accurate. Federal law imposes criminal penalties for submitting false data on loan applications.</t>
  </si>
  <si>
    <t>Loan Amount:</t>
  </si>
  <si>
    <t>[$XXX,000]</t>
  </si>
  <si>
    <r>
      <t xml:space="preserve">The credit </t>
    </r>
    <r>
      <rPr>
        <rFont val="Calibri"/>
        <b/>
        <color theme="1"/>
        <sz val="11.0"/>
      </rPr>
      <t>is not available to employers receiving</t>
    </r>
    <r>
      <rPr>
        <rFont val="Calibri"/>
        <color theme="1"/>
        <sz val="11.0"/>
      </rPr>
      <t xml:space="preserve"> Small Business Interruption Loans under Sec. 1102 of the Act. ( </t>
    </r>
    <r>
      <rPr>
        <rFont val="Calibri"/>
        <b/>
        <color theme="1"/>
        <sz val="11.0"/>
      </rPr>
      <t>Paycheck Protection Program</t>
    </r>
    <r>
      <rPr>
        <rFont val="Calibri"/>
        <color theme="1"/>
        <sz val="11.0"/>
      </rPr>
      <t>)</t>
    </r>
  </si>
  <si>
    <t>This worksheet rounds data to the nearest dollar if you include both dollars and cents.</t>
  </si>
  <si>
    <r>
      <t>The credit</t>
    </r>
    <r>
      <rPr>
        <rFont val="Calibri"/>
        <b/>
        <color theme="1"/>
        <sz val="11.0"/>
      </rPr>
      <t xml:space="preserve"> is available</t>
    </r>
    <r>
      <rPr>
        <rFont val="Calibri"/>
        <color theme="1"/>
        <sz val="11.0"/>
      </rPr>
      <t xml:space="preserve"> for employers receiving </t>
    </r>
    <r>
      <rPr>
        <rFont val="Calibri"/>
        <b/>
        <color theme="1"/>
        <sz val="11.0"/>
      </rPr>
      <t>Sec. 7(b)(2) SBA Disaster Loan</t>
    </r>
  </si>
  <si>
    <t>Q1 2019</t>
  </si>
  <si>
    <t>Advanced payments:</t>
  </si>
  <si>
    <t xml:space="preserve">Employers who are eligible for the Employee Retention Credit should retain the amount of the employment taxes equal to their employee retention credit, rather then depositing these amounts with the IRS. </t>
  </si>
  <si>
    <t>Q2 2019</t>
  </si>
  <si>
    <t>If there are not sufficient employment taxes to cover the Employee Retention Credit, employers can file Form 7200 to request an advance payment from the IRS.</t>
  </si>
  <si>
    <t>Summary of Payroll Protection Program (PPP) loan forgiveness BENEFITS calculation (Section 1102)</t>
  </si>
  <si>
    <t>Loans can be up to 2.5x the borrower's average monthly payroll costs, not to exceed $10M</t>
  </si>
  <si>
    <t>(includes, wages, commissions, health insurance and retirement benefits)</t>
  </si>
  <si>
    <t>(exclude compensation of an individual employee in excess of annual salary of $100k, as prorated 2/15/20-6/30/20)</t>
  </si>
  <si>
    <t>A borrower is eligible for loan forgiveness equal to what the borrower spent on the following items during the 8-week period beginning on the date of the origination of the loan:</t>
  </si>
  <si>
    <t>Q3 2019</t>
  </si>
  <si>
    <t>Payroll Costs, Interest on a Mortgage, Rent, Utilities</t>
  </si>
  <si>
    <t>Q4 2019</t>
  </si>
  <si>
    <t>Q4 2020</t>
  </si>
  <si>
    <t>Q1 2020</t>
  </si>
  <si>
    <t>The amount of loan forgiveness calculated above is reduced if there is a reduction in the number of employees or a reduction of greater than 25% in wages paid to employees.</t>
  </si>
  <si>
    <t>Hypothetical Calculations</t>
  </si>
  <si>
    <t>Formulas</t>
  </si>
  <si>
    <t>Assumptions:</t>
  </si>
  <si>
    <t>Your Assumptions</t>
  </si>
  <si>
    <t>Apr</t>
  </si>
  <si>
    <t>Number of employees</t>
  </si>
  <si>
    <t>May</t>
  </si>
  <si>
    <t>Jun</t>
  </si>
  <si>
    <t>Jul</t>
  </si>
  <si>
    <t>Aug</t>
  </si>
  <si>
    <t>Jan</t>
  </si>
  <si>
    <t>Feb</t>
  </si>
  <si>
    <t>Mar</t>
  </si>
  <si>
    <t>Sep</t>
  </si>
  <si>
    <t>Oct</t>
  </si>
  <si>
    <t>Enter # of Employees</t>
  </si>
  <si>
    <t>Nov</t>
  </si>
  <si>
    <t>Dec</t>
  </si>
  <si>
    <t>Seb</t>
  </si>
  <si>
    <t xml:space="preserve"> TOTAL</t>
  </si>
  <si>
    <t>Average annual wages of eligible employees</t>
  </si>
  <si>
    <t>Enter Avg Annual Wages</t>
  </si>
  <si>
    <t>Weekly average wages</t>
  </si>
  <si>
    <t>Employee Retention Credit Calculations:</t>
  </si>
  <si>
    <t>[EMPLOYEE NAME/NUMBER]</t>
  </si>
  <si>
    <t>Assuming 13 weeks eligibility (2nd Q)</t>
  </si>
  <si>
    <t>Salary/Wages</t>
  </si>
  <si>
    <t>Vacation Pay/PTO</t>
  </si>
  <si>
    <t>Subtotal</t>
  </si>
  <si>
    <t>Assuming 26 weeks eligibility (3rd Q)</t>
  </si>
  <si>
    <t>Assuming 39 weeks eligibility (4th Q)</t>
  </si>
  <si>
    <t>Maximum Credit - Capped at $5,000 per employee</t>
  </si>
  <si>
    <t>Payroll Protection Program Loan Forgiveness Calculations:</t>
  </si>
  <si>
    <t>Average total monthly payroll</t>
  </si>
  <si>
    <t>Max loan - 2.5 times average monthly payroll</t>
  </si>
  <si>
    <t xml:space="preserve">Possible forgiveness, assuming no reduction in employment: </t>
  </si>
  <si>
    <t>8 weeks - Payroll Costs</t>
  </si>
  <si>
    <t>Note: If you need to add employees, do so above this line. If you do not, the "TOTAL PAYROLL" line will ignore the three rows of Aggregate Costs below, giving you an erroneous total.</t>
  </si>
  <si>
    <t>8 Weeks - Rent</t>
  </si>
  <si>
    <t>AGGREGATE COSTS PAID BY EMPLOYER</t>
  </si>
  <si>
    <t>8 Weeks - Mortgage Interest</t>
  </si>
  <si>
    <t>8 Weeks - Utilities</t>
  </si>
  <si>
    <t>Total Loan Forgiveness under PPP</t>
  </si>
  <si>
    <t>401(k) / 403(b) contributions</t>
  </si>
  <si>
    <t>Healthcare</t>
  </si>
  <si>
    <t xml:space="preserve">State unemployment taxes </t>
  </si>
  <si>
    <t>TOTAL PAYROLL FOR 2019</t>
  </si>
  <si>
    <t xml:space="preserve">Possible forgiveness, assuming 50% reduction in employment: </t>
  </si>
  <si>
    <t>TOTAL PAYROLL FOR 12 MONTHS</t>
  </si>
  <si>
    <t>Enter reduction in employement as a %</t>
  </si>
  <si>
    <t>Total Loan Forgiveness under PPP @ 50%</t>
  </si>
  <si>
    <t>AVERAGE MONTHLY PAYROLL FOR 2019</t>
  </si>
  <si>
    <t>AVERAGE MONTHLY PAYROLL FOR 12 MONTHS</t>
  </si>
  <si>
    <r>
      <t>LOAN AMOUNT</t>
    </r>
    <r>
      <rPr>
        <rFont val="Calibri"/>
        <color theme="1"/>
        <sz val="11.0"/>
      </rPr>
      <t xml:space="preserve"> [2.5 TIMES AVERAGE MONTHLY PAYROLL]</t>
    </r>
  </si>
  <si>
    <r>
      <t>LOAN AMOUNT</t>
    </r>
    <r>
      <rPr>
        <rFont val="Calibri"/>
        <color theme="1"/>
        <sz val="11.0"/>
      </rPr>
      <t xml:space="preserve"> [2.5 TIMES AVERAGE MONTHLY PAYROLL]</t>
    </r>
  </si>
  <si>
    <t>Difference - Employee Retention Credit and PPP</t>
  </si>
  <si>
    <t>Inputs</t>
  </si>
  <si>
    <t>Calculations</t>
  </si>
  <si>
    <t>Amount Forgiven</t>
  </si>
  <si>
    <t>Amount of PPP Loan</t>
  </si>
  <si>
    <t>List all employees who had annualized compensation for 2019 &lt;$100k employed during 8 week post-loan period</t>
  </si>
  <si>
    <t>Annualized compensation rate for Q1 2020</t>
  </si>
  <si>
    <t>Actual annualized compensation rate paid during 8 week post-loan period</t>
  </si>
  <si>
    <t>Percentage Decrease</t>
  </si>
  <si>
    <t>Requires Additional Analysis? If Yes, input information for Column F</t>
  </si>
  <si>
    <t>Actual wages received during 8 week post-loan period</t>
  </si>
  <si>
    <t>Amount not forgivable</t>
  </si>
  <si>
    <t>Restored wages to rate payable on 2/15/20 by 6/30/20?</t>
  </si>
  <si>
    <t>Employee 1</t>
  </si>
  <si>
    <t>Amount of PPP Loan Used for Payroll During 8 Week Post-Loan Period</t>
  </si>
  <si>
    <t>Amount of PPP Loan Used for Other Authorized Purposes During 8 Week Post-Loan Period</t>
  </si>
  <si>
    <t>**Amount Used for Other Authorized Purposes &gt;25% (not forgivable)</t>
  </si>
  <si>
    <t>Amount of PPP Loan Not Used or Used for Unauthorized Purposes (not forgivable)</t>
  </si>
  <si>
    <t>Subtotal of Amount Potentially Forgiven</t>
  </si>
  <si>
    <t>Yes</t>
  </si>
  <si>
    <t>Employee 2</t>
  </si>
  <si>
    <t>Step 1: Reduction in Headcount</t>
  </si>
  <si>
    <t>Numerator: Avg. FTE per month for 8 week post-loan period</t>
  </si>
  <si>
    <t>No</t>
  </si>
  <si>
    <t>Employee 3</t>
  </si>
  <si>
    <t>Employee 4</t>
  </si>
  <si>
    <t>Denominator - Option 1: the average number of FT equivalent employees per month employed by the company during the period from February 15, 2019 through June 30, 2019</t>
  </si>
  <si>
    <t>Employee 5</t>
  </si>
  <si>
    <t>Employee 6</t>
  </si>
  <si>
    <t>Denominator - Option 2: the average number of FT equivalent employees per month employed by the company during the period from January 1, 2020 through February 29, 2020</t>
  </si>
  <si>
    <t>Employee 7</t>
  </si>
  <si>
    <t>Percentage Not Forgivable (unless restored)</t>
  </si>
  <si>
    <t>Employee 8</t>
  </si>
  <si>
    <t>Amount Not Forgivable (unless restored)</t>
  </si>
  <si>
    <t>Employee 9</t>
  </si>
  <si>
    <t>Step 2: Reduction in Wages</t>
  </si>
  <si>
    <r>
      <t>Amount Not Forgiveable (</t>
    </r>
    <r>
      <rPr>
        <rFont val="Calibri"/>
        <i/>
        <color theme="1"/>
        <sz val="11.0"/>
      </rPr>
      <t>from Reductions in Wages Worksheet</t>
    </r>
    <r>
      <rPr>
        <rFont val="Calibri"/>
        <color theme="1"/>
        <sz val="11.0"/>
      </rPr>
      <t>)</t>
    </r>
  </si>
  <si>
    <t>Employee 10</t>
  </si>
  <si>
    <t>Step 3: Restoration of Headcount or Wages</t>
  </si>
  <si>
    <t>FTE Headcount as of February 15, 2020</t>
  </si>
  <si>
    <t>Total Not Forgivable</t>
  </si>
  <si>
    <t>FTE Headcount as of April 26, 2020</t>
  </si>
  <si>
    <t>Job Losses During Period</t>
  </si>
  <si>
    <t>**Note: For purposes of this spreadsheet, the annualized rate in Column C is assumed to be consistent through the 8 week post-loan period</t>
  </si>
  <si>
    <t>Count of Employees With Reduced Wages</t>
  </si>
  <si>
    <t>Jobs Restored by June 30, 2020</t>
  </si>
  <si>
    <t>Count of Employees With Restored Wages</t>
  </si>
  <si>
    <t>Headcount Restored?</t>
  </si>
  <si>
    <t>Employees With Reduced Wages</t>
  </si>
  <si>
    <t>Employees With Restored Wages</t>
  </si>
  <si>
    <t>Wages Restored?</t>
  </si>
  <si>
    <t>Amount of Loan Forgiven</t>
  </si>
  <si>
    <t>Percentage of Loan Forgiven</t>
  </si>
  <si>
    <t>** Note: If more than 25% of the PPP Loan is used for non-compensation purposes, the excess will not be forgivable</t>
  </si>
  <si>
    <t>Date of Last Update: April 13, 2020</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</si>
</sst>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_);_(&quot;$&quot;* \(#,##0\);_(&quot;$&quot;* &quot;-&quot;??_);_(@_)"/>
    <numFmt numFmtId="165" formatCode="&quot;$&quot;#,##0"/>
    <numFmt numFmtId="166" formatCode="_(* #,##0.00_);_(* \(#,##0.00\);_(* &quot;-&quot;??_);_(@_)"/>
    <numFmt numFmtId="167" formatCode="_(&quot;$&quot;* #,##0.00_);_(&quot;$&quot;* \(#,##0.00\);_(&quot;$&quot;* &quot;-&quot;??_);_(@_)"/>
    <numFmt numFmtId="168" formatCode="_(* #,##0_);_(* \(#,##0\);_(* &quot;-&quot;??_);_(@_)"/>
  </numFmts>
  <fonts count="23">
    <font>
      <sz val="11.0"/>
      <color theme="1"/>
      <name val="Arial"/>
    </font>
    <font>
      <b/>
      <sz val="13.0"/>
      <color theme="1"/>
      <name val="Calibri"/>
    </font>
    <font>
      <b/>
      <sz val="11.0"/>
      <color theme="1"/>
      <name val="Calibri"/>
    </font>
    <font>
      <i/>
      <sz val="11.0"/>
      <color rgb="FFFF0000"/>
      <name val="Calibri"/>
    </font>
    <font>
      <b/>
      <sz val="11.0"/>
      <color rgb="FFFF0000"/>
      <name val="Calibri"/>
    </font>
    <font>
      <sz val="13.0"/>
      <color theme="1"/>
      <name val="Calibri"/>
    </font>
    <font>
      <b/>
      <sz val="14.0"/>
      <color theme="1"/>
      <name val="Calibri"/>
    </font>
    <font>
      <color theme="1"/>
      <name val="Calibri"/>
    </font>
    <font>
      <sz val="14.0"/>
      <color theme="1"/>
      <name val="Calibri"/>
    </font>
    <font>
      <sz val="9.0"/>
      <color theme="1"/>
      <name val="Calibri"/>
    </font>
    <font>
      <sz val="12.0"/>
      <color theme="1"/>
      <name val="Calibri"/>
    </font>
    <font>
      <u/>
      <sz val="11.0"/>
      <color theme="1"/>
      <name val="Calibri"/>
    </font>
    <font/>
    <font>
      <sz val="11.0"/>
      <color theme="1"/>
      <name val="Calibri"/>
    </font>
    <font>
      <i/>
      <sz val="11.0"/>
      <color theme="1"/>
      <name val="Calibri"/>
    </font>
    <font>
      <sz val="11.0"/>
      <color rgb="FF000000"/>
      <name val="Calibri"/>
    </font>
    <font>
      <sz val="9.0"/>
      <color rgb="FFFF0000"/>
      <name val="Calibri"/>
    </font>
    <font>
      <b/>
      <u/>
      <sz val="11.0"/>
      <color theme="1"/>
      <name val="Calibri"/>
    </font>
    <font>
      <sz val="11.0"/>
      <color rgb="FFFF0000"/>
      <name val="Calibri"/>
    </font>
    <font>
      <sz val="11.0"/>
      <color rgb="FFC00000"/>
      <name val="Calibri"/>
    </font>
    <font>
      <b/>
      <i/>
      <sz val="11.0"/>
      <color theme="1"/>
      <name val="Calibri"/>
    </font>
    <font>
      <b/>
      <i/>
      <u/>
      <sz val="11.0"/>
      <color theme="1"/>
      <name val="Calibri"/>
    </font>
    <font>
      <b/>
      <i/>
      <u/>
      <sz val="11.0"/>
      <color theme="1"/>
      <name val="Calibri"/>
    </font>
  </fonts>
  <fills count="12">
    <fill>
      <patternFill patternType="none"/>
    </fill>
    <fill>
      <patternFill patternType="lightGray"/>
    </fill>
    <fill>
      <patternFill patternType="solid">
        <fgColor rgb="FFE2EFD9"/>
        <bgColor rgb="FFE2EFD9"/>
      </patternFill>
    </fill>
    <fill>
      <patternFill patternType="solid">
        <fgColor rgb="FFDEEAF6"/>
        <bgColor rgb="FFDEEAF6"/>
      </patternFill>
    </fill>
    <fill>
      <patternFill patternType="solid">
        <fgColor rgb="FFE7E6E6"/>
        <bgColor rgb="FFE7E6E6"/>
      </patternFill>
    </fill>
    <fill>
      <patternFill patternType="solid">
        <fgColor rgb="FFFFF2CC"/>
        <bgColor rgb="FFFFF2CC"/>
      </patternFill>
    </fill>
    <fill>
      <patternFill patternType="solid">
        <fgColor rgb="FFFBE4D5"/>
        <bgColor rgb="FFFBE4D5"/>
      </patternFill>
    </fill>
    <fill>
      <patternFill patternType="solid">
        <fgColor rgb="FFD8D8D8"/>
        <bgColor rgb="FFD8D8D8"/>
      </patternFill>
    </fill>
    <fill>
      <patternFill patternType="solid">
        <fgColor rgb="FFFEF2CB"/>
        <bgColor rgb="FFFEF2CB"/>
      </patternFill>
    </fill>
    <fill>
      <patternFill patternType="solid">
        <fgColor rgb="FFFFE598"/>
        <bgColor rgb="FFFFE598"/>
      </patternFill>
    </fill>
    <fill>
      <patternFill patternType="solid">
        <fgColor rgb="FF92D050"/>
        <bgColor rgb="FF92D050"/>
      </patternFill>
    </fill>
    <fill>
      <patternFill patternType="solid">
        <fgColor rgb="FFFFFF00"/>
        <bgColor rgb="FFFFFF00"/>
      </patternFill>
    </fill>
  </fills>
  <borders count="14">
    <border/>
    <border>
      <left/>
      <right/>
      <top/>
      <bottom/>
    </border>
    <border>
      <left/>
      <top/>
      <bottom style="thin">
        <color rgb="FF000000"/>
      </bottom>
    </border>
    <border>
      <top/>
      <bottom style="thin">
        <color rgb="FF000000"/>
      </bottom>
    </border>
    <border>
      <bottom style="thin">
        <color rgb="FF000000"/>
      </bottom>
    </border>
    <border>
      <bottom style="double">
        <color rgb="FF000000"/>
      </bottom>
    </border>
    <border>
      <left/>
      <right/>
      <top/>
      <bottom style="double">
        <color rgb="FF000000"/>
      </bottom>
    </border>
    <border>
      <left/>
      <top/>
      <bottom/>
    </border>
    <border>
      <top/>
      <bottom/>
    </border>
    <border>
      <top style="thin">
        <color rgb="FF000000"/>
      </top>
      <bottom style="double">
        <color rgb="FF000000"/>
      </bottom>
    </border>
    <border>
      <left/>
      <right/>
      <top style="thin">
        <color rgb="FF000000"/>
      </top>
      <bottom style="double">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102">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0" fillId="0" fontId="2" numFmtId="0" xfId="0" applyAlignment="1" applyFont="1">
      <alignment horizontal="center"/>
    </xf>
    <xf borderId="1" fillId="2" fontId="1" numFmtId="0" xfId="0" applyAlignment="1" applyBorder="1" applyFont="1">
      <alignment horizontal="left" vertical="top"/>
    </xf>
    <xf borderId="0" fillId="0" fontId="3" numFmtId="0" xfId="0" applyFont="1"/>
    <xf borderId="0" fillId="0" fontId="4" numFmtId="0" xfId="0" applyFont="1"/>
    <xf borderId="1" fillId="3" fontId="1" numFmtId="0" xfId="0" applyAlignment="1" applyBorder="1" applyFill="1" applyFont="1">
      <alignment horizontal="left" vertical="center"/>
    </xf>
    <xf borderId="1" fillId="2" fontId="5" numFmtId="0" xfId="0" applyBorder="1" applyFont="1"/>
    <xf borderId="1" fillId="3" fontId="6" numFmtId="0" xfId="0" applyAlignment="1" applyBorder="1" applyFont="1">
      <alignment horizontal="left" vertical="top"/>
    </xf>
    <xf borderId="0" fillId="0" fontId="7" numFmtId="0" xfId="0" applyFont="1"/>
    <xf borderId="1" fillId="2" fontId="5" numFmtId="0" xfId="0" applyAlignment="1" applyBorder="1" applyFont="1">
      <alignment shrinkToFit="0" wrapText="1"/>
    </xf>
    <xf borderId="1" fillId="3" fontId="8" numFmtId="0" xfId="0" applyBorder="1" applyFont="1"/>
    <xf borderId="0" fillId="0" fontId="5" numFmtId="0" xfId="0" applyAlignment="1" applyFont="1">
      <alignment horizontal="center"/>
    </xf>
    <xf borderId="0" fillId="0" fontId="5" numFmtId="0" xfId="0" applyFont="1"/>
    <xf borderId="1" fillId="3" fontId="9" numFmtId="0" xfId="0" applyAlignment="1" applyBorder="1" applyFont="1">
      <alignment shrinkToFit="0" wrapText="1"/>
    </xf>
    <xf borderId="0" fillId="0" fontId="10" numFmtId="0" xfId="0" applyAlignment="1" applyFont="1">
      <alignment horizontal="right"/>
    </xf>
    <xf borderId="0" fillId="0" fontId="11" numFmtId="0" xfId="0" applyFont="1"/>
    <xf borderId="0" fillId="0" fontId="10" numFmtId="0" xfId="0" applyAlignment="1" applyFont="1">
      <alignment horizontal="left"/>
    </xf>
    <xf borderId="0" fillId="0" fontId="10" numFmtId="0" xfId="0" applyAlignment="1" applyFont="1">
      <alignment horizontal="center"/>
    </xf>
    <xf borderId="0" fillId="0" fontId="8" numFmtId="0" xfId="0" applyAlignment="1" applyFont="1">
      <alignment horizontal="center"/>
    </xf>
    <xf borderId="0" fillId="0" fontId="10" numFmtId="0" xfId="0" applyAlignment="1" applyFont="1">
      <alignment horizontal="center" vertical="top"/>
    </xf>
    <xf borderId="0" fillId="0" fontId="10" numFmtId="0" xfId="0" applyFont="1"/>
    <xf borderId="2" fillId="4" fontId="2" numFmtId="0" xfId="0" applyAlignment="1" applyBorder="1" applyFill="1" applyFont="1">
      <alignment horizontal="center" vertical="center"/>
    </xf>
    <xf borderId="3" fillId="0" fontId="12" numFmtId="0" xfId="0" applyBorder="1" applyFont="1"/>
    <xf borderId="0" fillId="0" fontId="13" numFmtId="0" xfId="0" applyAlignment="1" applyFont="1">
      <alignment horizontal="left" shrinkToFit="0" wrapText="1"/>
    </xf>
    <xf borderId="2" fillId="5" fontId="2" numFmtId="0" xfId="0" applyAlignment="1" applyBorder="1" applyFill="1" applyFont="1">
      <alignment horizontal="center" vertical="center"/>
    </xf>
    <xf borderId="2" fillId="3" fontId="2" numFmtId="0" xfId="0" applyAlignment="1" applyBorder="1" applyFont="1">
      <alignment horizontal="center" vertical="center"/>
    </xf>
    <xf borderId="0" fillId="0" fontId="14" numFmtId="0" xfId="0" applyFont="1"/>
    <xf borderId="2" fillId="6" fontId="2" numFmtId="0" xfId="0" applyAlignment="1" applyBorder="1" applyFill="1" applyFont="1">
      <alignment horizontal="center" vertical="center"/>
    </xf>
    <xf borderId="1" fillId="7" fontId="13" numFmtId="0" xfId="0" applyAlignment="1" applyBorder="1" applyFill="1" applyFont="1">
      <alignment horizontal="center" vertical="center"/>
    </xf>
    <xf borderId="0" fillId="0" fontId="13" numFmtId="0" xfId="0" applyAlignment="1" applyFont="1">
      <alignment shrinkToFit="0" wrapText="1"/>
    </xf>
    <xf borderId="4" fillId="0" fontId="2" numFmtId="0" xfId="0" applyBorder="1" applyFont="1"/>
    <xf borderId="1" fillId="4" fontId="2" numFmtId="49" xfId="0" applyAlignment="1" applyBorder="1" applyFont="1" applyNumberFormat="1">
      <alignment horizontal="center" vertical="center"/>
    </xf>
    <xf borderId="4" fillId="0" fontId="2" numFmtId="0" xfId="0" applyAlignment="1" applyBorder="1" applyFont="1">
      <alignment horizontal="center" vertical="center"/>
    </xf>
    <xf borderId="1" fillId="5" fontId="2" numFmtId="49" xfId="0" applyAlignment="1" applyBorder="1" applyFont="1" applyNumberFormat="1">
      <alignment horizontal="center" vertical="center"/>
    </xf>
    <xf borderId="1" fillId="8" fontId="2" numFmtId="49" xfId="0" applyAlignment="1" applyBorder="1" applyFill="1" applyFont="1" applyNumberFormat="1">
      <alignment horizontal="center" vertical="center"/>
    </xf>
    <xf borderId="0" fillId="0" fontId="15" numFmtId="0" xfId="0" applyAlignment="1" applyFont="1">
      <alignment horizontal="center" readingOrder="0" vertical="center"/>
    </xf>
    <xf borderId="1" fillId="3" fontId="2" numFmtId="49" xfId="0" applyAlignment="1" applyBorder="1" applyFont="1" applyNumberFormat="1">
      <alignment horizontal="center" vertical="center"/>
    </xf>
    <xf borderId="1" fillId="6" fontId="2" numFmtId="49" xfId="0" applyAlignment="1" applyBorder="1" applyFont="1" applyNumberFormat="1">
      <alignment horizontal="center" vertical="center"/>
    </xf>
    <xf borderId="0" fillId="0" fontId="16" numFmtId="0" xfId="0" applyFont="1"/>
    <xf borderId="0" fillId="0" fontId="13" numFmtId="164" xfId="0" applyFont="1" applyNumberFormat="1"/>
    <xf borderId="0" fillId="0" fontId="15" numFmtId="164" xfId="0" applyAlignment="1" applyFont="1" applyNumberFormat="1">
      <alignment readingOrder="0"/>
    </xf>
    <xf borderId="1" fillId="2" fontId="2" numFmtId="0" xfId="0" applyAlignment="1" applyBorder="1" applyFont="1">
      <alignment horizontal="center" vertical="center"/>
    </xf>
    <xf borderId="1" fillId="7" fontId="13" numFmtId="164" xfId="0" applyBorder="1" applyFont="1" applyNumberFormat="1"/>
    <xf borderId="0" fillId="0" fontId="13" numFmtId="0" xfId="0" applyAlignment="1" applyFont="1">
      <alignment horizontal="center"/>
    </xf>
    <xf borderId="0" fillId="0" fontId="17" numFmtId="0" xfId="0" applyFont="1"/>
    <xf borderId="0" fillId="0" fontId="2" numFmtId="0" xfId="0" applyFont="1"/>
    <xf borderId="0" fillId="0" fontId="18" numFmtId="0" xfId="0" applyFont="1"/>
    <xf borderId="0" fillId="0" fontId="15" numFmtId="3" xfId="0" applyAlignment="1" applyFont="1" applyNumberFormat="1">
      <alignment readingOrder="0" vertical="top"/>
    </xf>
    <xf borderId="0" fillId="0" fontId="13" numFmtId="3" xfId="0" applyAlignment="1" applyFont="1" applyNumberFormat="1">
      <alignment vertical="top"/>
    </xf>
    <xf borderId="0" fillId="0" fontId="18" numFmtId="164" xfId="0" applyFont="1" applyNumberFormat="1"/>
    <xf borderId="0" fillId="0" fontId="13" numFmtId="3" xfId="0" applyFont="1" applyNumberFormat="1"/>
    <xf borderId="0" fillId="0" fontId="13" numFmtId="0" xfId="0" applyAlignment="1" applyFont="1">
      <alignment horizontal="right" vertical="top"/>
    </xf>
    <xf borderId="1" fillId="7" fontId="18" numFmtId="164" xfId="0" applyBorder="1" applyFont="1" applyNumberFormat="1"/>
    <xf borderId="0" fillId="0" fontId="2" numFmtId="3" xfId="0" applyAlignment="1" applyFont="1" applyNumberFormat="1">
      <alignment horizontal="right"/>
    </xf>
    <xf borderId="0" fillId="0" fontId="13" numFmtId="0" xfId="0" applyAlignment="1" applyFont="1">
      <alignment horizontal="center" vertical="top"/>
    </xf>
    <xf borderId="0" fillId="0" fontId="15" numFmtId="3" xfId="0" applyAlignment="1" applyFont="1" applyNumberFormat="1">
      <alignment vertical="top"/>
    </xf>
    <xf borderId="5" fillId="0" fontId="13" numFmtId="164" xfId="0" applyBorder="1" applyFont="1" applyNumberFormat="1"/>
    <xf borderId="6" fillId="7" fontId="13" numFmtId="164" xfId="0" applyBorder="1" applyFont="1" applyNumberFormat="1"/>
    <xf borderId="0" fillId="0" fontId="2" numFmtId="0" xfId="0" applyAlignment="1" applyFont="1">
      <alignment horizontal="left"/>
    </xf>
    <xf borderId="0" fillId="0" fontId="13" numFmtId="0" xfId="0" applyFont="1"/>
    <xf borderId="7" fillId="9" fontId="13" numFmtId="0" xfId="0" applyAlignment="1" applyBorder="1" applyFill="1" applyFont="1">
      <alignment horizontal="center" vertical="top"/>
    </xf>
    <xf borderId="8" fillId="0" fontId="12" numFmtId="0" xfId="0" applyBorder="1" applyFont="1"/>
    <xf borderId="1" fillId="2" fontId="2" numFmtId="0" xfId="0" applyAlignment="1" applyBorder="1" applyFont="1">
      <alignment horizontal="left" vertical="top"/>
    </xf>
    <xf borderId="1" fillId="2" fontId="13" numFmtId="3" xfId="0" applyAlignment="1" applyBorder="1" applyFont="1" applyNumberFormat="1">
      <alignment vertical="top"/>
    </xf>
    <xf borderId="4" fillId="0" fontId="13" numFmtId="164" xfId="0" applyBorder="1" applyFont="1" applyNumberFormat="1"/>
    <xf borderId="1" fillId="2" fontId="2" numFmtId="3" xfId="0" applyBorder="1" applyFont="1" applyNumberFormat="1"/>
    <xf borderId="0" fillId="0" fontId="13" numFmtId="0" xfId="0" applyAlignment="1" applyFont="1">
      <alignment horizontal="left" vertical="top"/>
    </xf>
    <xf borderId="9" fillId="0" fontId="18" numFmtId="164" xfId="0" applyBorder="1" applyFont="1" applyNumberFormat="1"/>
    <xf borderId="0" fillId="0" fontId="13" numFmtId="3" xfId="0" applyAlignment="1" applyFont="1" applyNumberFormat="1">
      <alignment horizontal="right" vertical="top"/>
    </xf>
    <xf borderId="10" fillId="7" fontId="18" numFmtId="164" xfId="0" applyBorder="1" applyFont="1" applyNumberFormat="1"/>
    <xf borderId="7" fillId="4" fontId="2" numFmtId="0" xfId="0" applyAlignment="1" applyBorder="1" applyFont="1">
      <alignment horizontal="right"/>
    </xf>
    <xf borderId="0" fillId="0" fontId="13" numFmtId="9" xfId="0" applyFont="1" applyNumberFormat="1"/>
    <xf borderId="1" fillId="4" fontId="2" numFmtId="165" xfId="0" applyAlignment="1" applyBorder="1" applyFont="1" applyNumberFormat="1">
      <alignment horizontal="right"/>
    </xf>
    <xf borderId="5" fillId="0" fontId="18" numFmtId="164" xfId="0" applyBorder="1" applyFont="1" applyNumberFormat="1"/>
    <xf borderId="7" fillId="4" fontId="2" numFmtId="0" xfId="0" applyAlignment="1" applyBorder="1" applyFont="1">
      <alignment horizontal="right" vertical="top"/>
    </xf>
    <xf borderId="6" fillId="7" fontId="18" numFmtId="164" xfId="0" applyBorder="1" applyFont="1" applyNumberFormat="1"/>
    <xf borderId="0" fillId="0" fontId="13" numFmtId="0" xfId="0" applyAlignment="1" applyFont="1">
      <alignment horizontal="center" vertical="center"/>
    </xf>
    <xf borderId="0" fillId="0" fontId="19" numFmtId="0" xfId="0" applyAlignment="1" applyFont="1">
      <alignment horizontal="left" shrinkToFit="0" vertical="top" wrapText="1"/>
    </xf>
    <xf borderId="0" fillId="0" fontId="13" numFmtId="166" xfId="0" applyFont="1" applyNumberFormat="1"/>
    <xf borderId="0" fillId="0" fontId="13" numFmtId="165" xfId="0" applyAlignment="1" applyFont="1" applyNumberFormat="1">
      <alignment vertical="top"/>
    </xf>
    <xf borderId="11" fillId="0" fontId="13" numFmtId="0" xfId="0" applyBorder="1" applyFont="1"/>
    <xf borderId="11" fillId="10" fontId="15" numFmtId="167" xfId="0" applyAlignment="1" applyBorder="1" applyFill="1" applyFont="1" applyNumberFormat="1">
      <alignment readingOrder="0"/>
    </xf>
    <xf borderId="0" fillId="0" fontId="20" numFmtId="0" xfId="0" applyAlignment="1" applyFont="1">
      <alignment shrinkToFit="0" wrapText="1"/>
    </xf>
    <xf borderId="0" fillId="0" fontId="13" numFmtId="167" xfId="0" applyFont="1" applyNumberFormat="1"/>
    <xf borderId="11" fillId="0" fontId="13" numFmtId="0" xfId="0" applyAlignment="1" applyBorder="1" applyFont="1">
      <alignment shrinkToFit="0" wrapText="1"/>
    </xf>
    <xf borderId="11" fillId="11" fontId="13" numFmtId="167" xfId="0" applyBorder="1" applyFill="1" applyFont="1" applyNumberFormat="1"/>
    <xf borderId="11" fillId="11" fontId="15" numFmtId="167" xfId="0" applyAlignment="1" applyBorder="1" applyFont="1" applyNumberFormat="1">
      <alignment readingOrder="0"/>
    </xf>
    <xf borderId="11" fillId="0" fontId="13" numFmtId="10" xfId="0" applyBorder="1" applyFont="1" applyNumberFormat="1"/>
    <xf borderId="11" fillId="0" fontId="13" numFmtId="167" xfId="0" applyBorder="1" applyFont="1" applyNumberFormat="1"/>
    <xf borderId="0" fillId="0" fontId="20" numFmtId="0" xfId="0" applyFont="1"/>
    <xf borderId="0" fillId="0" fontId="21" numFmtId="167" xfId="0" applyFont="1" applyNumberFormat="1"/>
    <xf borderId="11" fillId="0" fontId="14" numFmtId="0" xfId="0" applyBorder="1" applyFont="1"/>
    <xf borderId="11" fillId="11" fontId="13" numFmtId="168" xfId="0" applyBorder="1" applyFont="1" applyNumberFormat="1"/>
    <xf borderId="11" fillId="0" fontId="13" numFmtId="168" xfId="0" applyBorder="1" applyFont="1" applyNumberFormat="1"/>
    <xf borderId="11" fillId="0" fontId="14" numFmtId="0" xfId="0" applyAlignment="1" applyBorder="1" applyFont="1">
      <alignment shrinkToFit="0" wrapText="1"/>
    </xf>
    <xf borderId="12" fillId="0" fontId="13" numFmtId="168" xfId="0" applyAlignment="1" applyBorder="1" applyFont="1" applyNumberFormat="1">
      <alignment vertical="center"/>
    </xf>
    <xf borderId="13" fillId="0" fontId="12" numFmtId="0" xfId="0" applyBorder="1" applyFont="1"/>
    <xf borderId="0" fillId="0" fontId="13" numFmtId="10" xfId="0" applyFont="1" applyNumberFormat="1"/>
    <xf borderId="11" fillId="11" fontId="13" numFmtId="0" xfId="0" applyBorder="1" applyFont="1"/>
    <xf borderId="11" fillId="11" fontId="15" numFmtId="0" xfId="0" applyAlignment="1" applyBorder="1" applyFont="1">
      <alignment readingOrder="0"/>
    </xf>
    <xf borderId="0" fillId="0" fontId="22" numFmtId="0" xfId="0" applyFont="1"/>
  </cellXfs>
  <cellStyles count="1">
    <cellStyle xfId="0" name="Normal" builtinId="0"/>
  </cellStyles>
  <dxfs count="2">
    <dxf>
      <font/>
      <fill>
        <patternFill patternType="solid">
          <fgColor theme="1"/>
          <bgColor theme="1"/>
        </patternFill>
      </fill>
      <border/>
    </dxf>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13" width="8.38"/>
    <col customWidth="1" min="15" max="26" width="8.0"/>
  </cols>
  <sheetData>
    <row r="1" ht="22.5" customHeight="1">
      <c r="A1" s="1" t="s">
        <v>0</v>
      </c>
      <c r="B1" s="3"/>
      <c r="C1" s="3"/>
      <c r="D1" s="3"/>
      <c r="E1" s="3"/>
      <c r="F1" s="3"/>
      <c r="G1" s="3"/>
      <c r="H1" s="7"/>
      <c r="I1" s="7"/>
      <c r="J1" s="7"/>
      <c r="K1" s="7"/>
      <c r="L1" s="7"/>
      <c r="M1" s="7"/>
      <c r="N1" s="10"/>
      <c r="O1" s="12"/>
      <c r="P1" s="13"/>
      <c r="Q1" s="13"/>
      <c r="R1" s="13"/>
      <c r="S1" s="13"/>
      <c r="T1" s="13"/>
      <c r="U1" s="13"/>
      <c r="V1" s="13"/>
      <c r="W1" s="13"/>
      <c r="X1" s="13"/>
      <c r="Y1" s="13"/>
      <c r="Z1" s="13"/>
    </row>
    <row r="2" ht="26.25" customHeight="1">
      <c r="A2" s="15" t="s">
        <v>14</v>
      </c>
      <c r="B2" s="17"/>
      <c r="O2" s="19"/>
    </row>
    <row r="3" ht="15.75" customHeight="1">
      <c r="A3" s="15" t="s">
        <v>19</v>
      </c>
      <c r="B3" s="18" t="s">
        <v>21</v>
      </c>
      <c r="D3" s="18" t="s">
        <v>22</v>
      </c>
      <c r="O3" s="19"/>
    </row>
    <row r="4" ht="15.75" customHeight="1">
      <c r="A4" s="15" t="s">
        <v>23</v>
      </c>
      <c r="B4" s="20" t="s">
        <v>24</v>
      </c>
      <c r="D4" s="18" t="s">
        <v>26</v>
      </c>
      <c r="O4" s="19"/>
    </row>
    <row r="5" ht="9.0" customHeight="1">
      <c r="A5" s="18"/>
      <c r="O5" s="19"/>
    </row>
    <row r="6" ht="14.25" customHeight="1">
      <c r="A6" s="21"/>
      <c r="B6" s="22" t="s">
        <v>31</v>
      </c>
      <c r="C6" s="23"/>
      <c r="D6" s="23"/>
      <c r="E6" s="25" t="s">
        <v>38</v>
      </c>
      <c r="F6" s="23"/>
      <c r="G6" s="23"/>
      <c r="H6" s="26" t="s">
        <v>40</v>
      </c>
      <c r="I6" s="23"/>
      <c r="J6" s="23"/>
      <c r="K6" s="28" t="s">
        <v>42</v>
      </c>
      <c r="L6" s="23"/>
      <c r="M6" s="23"/>
      <c r="N6" s="30"/>
      <c r="O6" s="19"/>
    </row>
    <row r="7" ht="18.0" customHeight="1">
      <c r="B7" s="32" t="s">
        <v>48</v>
      </c>
      <c r="C7" s="32" t="s">
        <v>50</v>
      </c>
      <c r="D7" s="32" t="s">
        <v>51</v>
      </c>
      <c r="E7" s="34" t="s">
        <v>52</v>
      </c>
      <c r="F7" s="35" t="s">
        <v>53</v>
      </c>
      <c r="G7" s="35" t="s">
        <v>57</v>
      </c>
      <c r="H7" s="37" t="s">
        <v>58</v>
      </c>
      <c r="I7" s="37" t="s">
        <v>60</v>
      </c>
      <c r="J7" s="37" t="s">
        <v>61</v>
      </c>
      <c r="K7" s="38" t="s">
        <v>54</v>
      </c>
      <c r="L7" s="38" t="s">
        <v>55</v>
      </c>
      <c r="M7" s="38" t="s">
        <v>56</v>
      </c>
      <c r="N7" s="42" t="s">
        <v>63</v>
      </c>
      <c r="O7" s="19"/>
    </row>
    <row r="8" ht="9.0" customHeight="1">
      <c r="A8" s="44"/>
      <c r="B8" s="44"/>
      <c r="C8" s="44"/>
      <c r="D8" s="44"/>
      <c r="E8" s="44"/>
      <c r="F8" s="44"/>
      <c r="G8" s="44"/>
      <c r="H8" s="44"/>
      <c r="I8" s="44"/>
      <c r="J8" s="44"/>
      <c r="K8" s="44"/>
      <c r="L8" s="44"/>
      <c r="M8" s="44"/>
      <c r="N8" s="44"/>
      <c r="O8" s="19"/>
    </row>
    <row r="9" ht="14.25" customHeight="1">
      <c r="A9" s="46" t="s">
        <v>68</v>
      </c>
      <c r="O9" s="19"/>
    </row>
    <row r="10" ht="14.25" customHeight="1">
      <c r="A10" s="9" t="s">
        <v>70</v>
      </c>
      <c r="B10" s="48">
        <v>2500.0</v>
      </c>
      <c r="C10" s="48">
        <v>2500.0</v>
      </c>
      <c r="D10" s="48">
        <v>2500.0</v>
      </c>
      <c r="E10" s="48">
        <v>2500.0</v>
      </c>
      <c r="F10" s="48">
        <v>2500.0</v>
      </c>
      <c r="G10" s="48">
        <v>2500.0</v>
      </c>
      <c r="H10" s="48">
        <v>2500.0</v>
      </c>
      <c r="I10" s="48">
        <v>2500.0</v>
      </c>
      <c r="J10" s="48">
        <v>2500.0</v>
      </c>
      <c r="K10" s="48">
        <v>2500.0</v>
      </c>
      <c r="L10" s="48">
        <v>2500.0</v>
      </c>
      <c r="M10" s="48">
        <v>2500.0</v>
      </c>
      <c r="N10" s="51"/>
      <c r="O10" s="19"/>
    </row>
    <row r="11" ht="14.25" customHeight="1">
      <c r="A11" s="9" t="s">
        <v>71</v>
      </c>
      <c r="B11" s="49"/>
      <c r="C11" s="49"/>
      <c r="D11" s="49"/>
      <c r="E11" s="49"/>
      <c r="F11" s="49"/>
      <c r="G11" s="49"/>
      <c r="H11" s="49"/>
      <c r="I11" s="49"/>
      <c r="J11" s="49"/>
      <c r="K11" s="49"/>
      <c r="L11" s="49"/>
      <c r="M11" s="49"/>
      <c r="N11" s="51"/>
      <c r="O11" s="19"/>
    </row>
    <row r="12" ht="14.25" customHeight="1">
      <c r="A12" s="52" t="s">
        <v>72</v>
      </c>
      <c r="B12" s="49">
        <f t="shared" ref="B12:M12" si="1">SUM(B10:B11)</f>
        <v>2500</v>
      </c>
      <c r="C12" s="49">
        <f t="shared" si="1"/>
        <v>2500</v>
      </c>
      <c r="D12" s="49">
        <f t="shared" si="1"/>
        <v>2500</v>
      </c>
      <c r="E12" s="49">
        <f t="shared" si="1"/>
        <v>2500</v>
      </c>
      <c r="F12" s="49">
        <f t="shared" si="1"/>
        <v>2500</v>
      </c>
      <c r="G12" s="49">
        <f t="shared" si="1"/>
        <v>2500</v>
      </c>
      <c r="H12" s="49">
        <f t="shared" si="1"/>
        <v>2500</v>
      </c>
      <c r="I12" s="49">
        <f t="shared" si="1"/>
        <v>2500</v>
      </c>
      <c r="J12" s="49">
        <f t="shared" si="1"/>
        <v>2500</v>
      </c>
      <c r="K12" s="49">
        <f t="shared" si="1"/>
        <v>2500</v>
      </c>
      <c r="L12" s="49">
        <f t="shared" si="1"/>
        <v>2500</v>
      </c>
      <c r="M12" s="49">
        <f t="shared" si="1"/>
        <v>2500</v>
      </c>
      <c r="N12" s="54">
        <f>IF(SUM(B12:M12)&lt;100000, SUM(B12:M12),100000)</f>
        <v>30000</v>
      </c>
      <c r="O12" s="19"/>
    </row>
    <row r="13" ht="14.25" customHeight="1">
      <c r="A13" s="55"/>
      <c r="B13" s="55"/>
      <c r="C13" s="55"/>
      <c r="D13" s="55"/>
      <c r="E13" s="55"/>
      <c r="F13" s="55"/>
      <c r="G13" s="55"/>
      <c r="H13" s="55"/>
      <c r="I13" s="55"/>
      <c r="J13" s="55"/>
      <c r="K13" s="55"/>
      <c r="L13" s="55"/>
      <c r="M13" s="55"/>
      <c r="N13" s="55"/>
      <c r="O13" s="19"/>
    </row>
    <row r="14" ht="14.25" customHeight="1">
      <c r="A14" s="46" t="s">
        <v>68</v>
      </c>
      <c r="O14" s="19"/>
    </row>
    <row r="15" ht="14.25" customHeight="1">
      <c r="A15" s="9" t="s">
        <v>70</v>
      </c>
      <c r="B15" s="49"/>
      <c r="C15" s="49"/>
      <c r="D15" s="49"/>
      <c r="E15" s="49"/>
      <c r="F15" s="49"/>
      <c r="G15" s="49"/>
      <c r="H15" s="49"/>
      <c r="I15" s="49"/>
      <c r="J15" s="49"/>
      <c r="K15" s="49"/>
      <c r="L15" s="49"/>
      <c r="M15" s="49"/>
      <c r="N15" s="51"/>
      <c r="O15" s="19"/>
    </row>
    <row r="16" ht="14.25" customHeight="1">
      <c r="A16" s="9" t="s">
        <v>71</v>
      </c>
      <c r="B16" s="49"/>
      <c r="C16" s="49"/>
      <c r="D16" s="49"/>
      <c r="E16" s="49"/>
      <c r="F16" s="49"/>
      <c r="G16" s="49"/>
      <c r="H16" s="49"/>
      <c r="I16" s="49"/>
      <c r="J16" s="49"/>
      <c r="K16" s="49"/>
      <c r="L16" s="49"/>
      <c r="M16" s="49"/>
      <c r="N16" s="51"/>
      <c r="O16" s="19"/>
    </row>
    <row r="17" ht="14.25" customHeight="1">
      <c r="A17" s="52" t="s">
        <v>72</v>
      </c>
      <c r="B17" s="56"/>
      <c r="C17" s="49">
        <f t="shared" ref="C17:M17" si="2">SUM(C15:C16)</f>
        <v>0</v>
      </c>
      <c r="D17" s="49">
        <f t="shared" si="2"/>
        <v>0</v>
      </c>
      <c r="E17" s="49">
        <f t="shared" si="2"/>
        <v>0</v>
      </c>
      <c r="F17" s="49">
        <f t="shared" si="2"/>
        <v>0</v>
      </c>
      <c r="G17" s="49">
        <f t="shared" si="2"/>
        <v>0</v>
      </c>
      <c r="H17" s="49">
        <f t="shared" si="2"/>
        <v>0</v>
      </c>
      <c r="I17" s="49">
        <f t="shared" si="2"/>
        <v>0</v>
      </c>
      <c r="J17" s="49">
        <f t="shared" si="2"/>
        <v>0</v>
      </c>
      <c r="K17" s="49">
        <f t="shared" si="2"/>
        <v>0</v>
      </c>
      <c r="L17" s="49">
        <f t="shared" si="2"/>
        <v>0</v>
      </c>
      <c r="M17" s="49">
        <f t="shared" si="2"/>
        <v>0</v>
      </c>
      <c r="N17" s="54">
        <f>IF(SUM(B17:M17)&lt;100000, SUM(B17:M17),100000)</f>
        <v>0</v>
      </c>
      <c r="O17" s="19"/>
    </row>
    <row r="18" ht="14.25" customHeight="1">
      <c r="A18" s="44"/>
      <c r="B18" s="44"/>
      <c r="C18" s="44"/>
      <c r="D18" s="44"/>
      <c r="E18" s="44"/>
      <c r="F18" s="44"/>
      <c r="G18" s="44"/>
      <c r="H18" s="44"/>
      <c r="I18" s="44"/>
      <c r="J18" s="44"/>
      <c r="K18" s="44"/>
      <c r="L18" s="44"/>
      <c r="M18" s="44"/>
      <c r="N18" s="44"/>
      <c r="O18" s="19"/>
    </row>
    <row r="19" ht="14.25" customHeight="1">
      <c r="A19" s="46" t="s">
        <v>68</v>
      </c>
      <c r="O19" s="19"/>
    </row>
    <row r="20" ht="14.25" customHeight="1">
      <c r="A20" s="9" t="s">
        <v>70</v>
      </c>
      <c r="B20" s="49"/>
      <c r="C20" s="49"/>
      <c r="D20" s="49"/>
      <c r="E20" s="49"/>
      <c r="F20" s="49"/>
      <c r="G20" s="49"/>
      <c r="H20" s="49"/>
      <c r="I20" s="49"/>
      <c r="J20" s="49"/>
      <c r="K20" s="49"/>
      <c r="L20" s="49"/>
      <c r="M20" s="49"/>
      <c r="N20" s="49"/>
      <c r="O20" s="19"/>
    </row>
    <row r="21" ht="14.25" customHeight="1">
      <c r="A21" s="9" t="s">
        <v>71</v>
      </c>
      <c r="B21" s="49"/>
      <c r="C21" s="49"/>
      <c r="D21" s="49"/>
      <c r="E21" s="49"/>
      <c r="F21" s="49"/>
      <c r="G21" s="49"/>
      <c r="H21" s="49"/>
      <c r="I21" s="49"/>
      <c r="J21" s="49"/>
      <c r="K21" s="49"/>
      <c r="L21" s="49"/>
      <c r="M21" s="49"/>
      <c r="N21" s="51"/>
      <c r="O21" s="19"/>
    </row>
    <row r="22" ht="14.25" customHeight="1">
      <c r="A22" s="52" t="s">
        <v>72</v>
      </c>
      <c r="B22" s="49">
        <f t="shared" ref="B22:M22" si="3">SUM(B20:B21)</f>
        <v>0</v>
      </c>
      <c r="C22" s="49">
        <f t="shared" si="3"/>
        <v>0</v>
      </c>
      <c r="D22" s="49">
        <f t="shared" si="3"/>
        <v>0</v>
      </c>
      <c r="E22" s="49">
        <f t="shared" si="3"/>
        <v>0</v>
      </c>
      <c r="F22" s="49">
        <f t="shared" si="3"/>
        <v>0</v>
      </c>
      <c r="G22" s="49">
        <f t="shared" si="3"/>
        <v>0</v>
      </c>
      <c r="H22" s="49">
        <f t="shared" si="3"/>
        <v>0</v>
      </c>
      <c r="I22" s="49">
        <f t="shared" si="3"/>
        <v>0</v>
      </c>
      <c r="J22" s="49">
        <f t="shared" si="3"/>
        <v>0</v>
      </c>
      <c r="K22" s="49">
        <f t="shared" si="3"/>
        <v>0</v>
      </c>
      <c r="L22" s="49">
        <f t="shared" si="3"/>
        <v>0</v>
      </c>
      <c r="M22" s="49">
        <f t="shared" si="3"/>
        <v>0</v>
      </c>
      <c r="N22" s="54">
        <f>IF(SUM(B22:M22)&lt;100000, SUM(B22:M22),100000)</f>
        <v>0</v>
      </c>
      <c r="O22" s="19"/>
    </row>
    <row r="23" ht="14.25" customHeight="1">
      <c r="A23" s="44"/>
      <c r="B23" s="44"/>
      <c r="C23" s="44"/>
      <c r="D23" s="44"/>
      <c r="E23" s="44"/>
      <c r="F23" s="44"/>
      <c r="G23" s="44"/>
      <c r="H23" s="44"/>
      <c r="I23" s="44"/>
      <c r="J23" s="44"/>
      <c r="K23" s="44"/>
      <c r="L23" s="44"/>
      <c r="M23" s="44"/>
      <c r="N23" s="44"/>
      <c r="O23" s="19"/>
    </row>
    <row r="24" ht="14.25" customHeight="1">
      <c r="A24" s="46" t="s">
        <v>68</v>
      </c>
      <c r="O24" s="19"/>
    </row>
    <row r="25" ht="14.25" customHeight="1">
      <c r="A25" s="9" t="s">
        <v>70</v>
      </c>
      <c r="B25" s="49"/>
      <c r="C25" s="49"/>
      <c r="D25" s="49"/>
      <c r="E25" s="49"/>
      <c r="F25" s="49"/>
      <c r="G25" s="49"/>
      <c r="H25" s="49"/>
      <c r="I25" s="49"/>
      <c r="J25" s="49"/>
      <c r="K25" s="49"/>
      <c r="L25" s="49"/>
      <c r="M25" s="49"/>
      <c r="N25" s="51"/>
      <c r="O25" s="19"/>
    </row>
    <row r="26" ht="14.25" customHeight="1">
      <c r="A26" s="9" t="s">
        <v>71</v>
      </c>
      <c r="B26" s="49"/>
      <c r="C26" s="49"/>
      <c r="D26" s="49"/>
      <c r="E26" s="49"/>
      <c r="F26" s="49"/>
      <c r="G26" s="49"/>
      <c r="H26" s="49"/>
      <c r="I26" s="49"/>
      <c r="J26" s="49"/>
      <c r="K26" s="49"/>
      <c r="L26" s="49"/>
      <c r="M26" s="49"/>
      <c r="N26" s="51"/>
      <c r="O26" s="19"/>
    </row>
    <row r="27" ht="14.25" customHeight="1">
      <c r="A27" s="52" t="s">
        <v>72</v>
      </c>
      <c r="B27" s="49">
        <f t="shared" ref="B27:M27" si="4">SUM(B25:B26)</f>
        <v>0</v>
      </c>
      <c r="C27" s="49">
        <f t="shared" si="4"/>
        <v>0</v>
      </c>
      <c r="D27" s="49">
        <f t="shared" si="4"/>
        <v>0</v>
      </c>
      <c r="E27" s="49">
        <f t="shared" si="4"/>
        <v>0</v>
      </c>
      <c r="F27" s="49">
        <f t="shared" si="4"/>
        <v>0</v>
      </c>
      <c r="G27" s="49">
        <f t="shared" si="4"/>
        <v>0</v>
      </c>
      <c r="H27" s="49">
        <f t="shared" si="4"/>
        <v>0</v>
      </c>
      <c r="I27" s="49">
        <f t="shared" si="4"/>
        <v>0</v>
      </c>
      <c r="J27" s="49">
        <f t="shared" si="4"/>
        <v>0</v>
      </c>
      <c r="K27" s="49">
        <f t="shared" si="4"/>
        <v>0</v>
      </c>
      <c r="L27" s="49">
        <f t="shared" si="4"/>
        <v>0</v>
      </c>
      <c r="M27" s="49">
        <f t="shared" si="4"/>
        <v>0</v>
      </c>
      <c r="N27" s="54">
        <f>IF(SUM(B27:M27)&lt;100000, SUM(B27:M27),100000)</f>
        <v>0</v>
      </c>
      <c r="O27" s="19"/>
    </row>
    <row r="28" ht="14.25" customHeight="1">
      <c r="A28" s="44"/>
      <c r="B28" s="44"/>
      <c r="C28" s="44"/>
      <c r="D28" s="44"/>
      <c r="E28" s="44"/>
      <c r="F28" s="44"/>
      <c r="G28" s="44"/>
      <c r="H28" s="44"/>
      <c r="I28" s="44"/>
      <c r="J28" s="44"/>
      <c r="K28" s="44"/>
      <c r="L28" s="44"/>
      <c r="M28" s="44"/>
      <c r="N28" s="44"/>
      <c r="O28" s="19"/>
    </row>
    <row r="29" ht="14.25" customHeight="1">
      <c r="A29" s="59" t="s">
        <v>68</v>
      </c>
      <c r="O29" s="19"/>
    </row>
    <row r="30" ht="14.25" customHeight="1">
      <c r="A30" s="9" t="s">
        <v>70</v>
      </c>
      <c r="B30" s="49"/>
      <c r="C30" s="49"/>
      <c r="D30" s="49"/>
      <c r="E30" s="49"/>
      <c r="F30" s="49"/>
      <c r="G30" s="49"/>
      <c r="H30" s="49"/>
      <c r="I30" s="49"/>
      <c r="J30" s="49"/>
      <c r="K30" s="49"/>
      <c r="L30" s="49"/>
      <c r="M30" s="49"/>
      <c r="N30" s="51"/>
      <c r="O30" s="19"/>
    </row>
    <row r="31" ht="14.25" customHeight="1">
      <c r="A31" s="9" t="s">
        <v>71</v>
      </c>
      <c r="B31" s="49"/>
      <c r="C31" s="49"/>
      <c r="D31" s="49"/>
      <c r="E31" s="49"/>
      <c r="F31" s="49"/>
      <c r="G31" s="49"/>
      <c r="H31" s="49"/>
      <c r="I31" s="49"/>
      <c r="J31" s="49"/>
      <c r="K31" s="49"/>
      <c r="L31" s="49"/>
      <c r="M31" s="49"/>
      <c r="N31" s="51"/>
      <c r="O31" s="19"/>
    </row>
    <row r="32" ht="14.25" customHeight="1">
      <c r="A32" s="52" t="s">
        <v>72</v>
      </c>
      <c r="B32" s="56"/>
      <c r="C32" s="49">
        <f t="shared" ref="C32:M32" si="5">SUM(C30:C31)</f>
        <v>0</v>
      </c>
      <c r="D32" s="49">
        <f t="shared" si="5"/>
        <v>0</v>
      </c>
      <c r="E32" s="49">
        <f t="shared" si="5"/>
        <v>0</v>
      </c>
      <c r="F32" s="49">
        <f t="shared" si="5"/>
        <v>0</v>
      </c>
      <c r="G32" s="49">
        <f t="shared" si="5"/>
        <v>0</v>
      </c>
      <c r="H32" s="49">
        <f t="shared" si="5"/>
        <v>0</v>
      </c>
      <c r="I32" s="49">
        <f t="shared" si="5"/>
        <v>0</v>
      </c>
      <c r="J32" s="49">
        <f t="shared" si="5"/>
        <v>0</v>
      </c>
      <c r="K32" s="49">
        <f t="shared" si="5"/>
        <v>0</v>
      </c>
      <c r="L32" s="49">
        <f t="shared" si="5"/>
        <v>0</v>
      </c>
      <c r="M32" s="49">
        <f t="shared" si="5"/>
        <v>0</v>
      </c>
      <c r="N32" s="54">
        <f>IF(SUM(B32:M32)&lt;100000, SUM(B32:M32),100000)</f>
        <v>0</v>
      </c>
      <c r="O32" s="19"/>
    </row>
    <row r="33" ht="9.0" customHeight="1">
      <c r="A33" s="55"/>
      <c r="O33" s="19"/>
    </row>
    <row r="34" ht="14.25" customHeight="1">
      <c r="A34" s="61" t="s">
        <v>81</v>
      </c>
      <c r="B34" s="62"/>
      <c r="C34" s="62"/>
      <c r="D34" s="62"/>
      <c r="E34" s="62"/>
      <c r="F34" s="62"/>
      <c r="G34" s="62"/>
      <c r="H34" s="62"/>
      <c r="I34" s="62"/>
      <c r="J34" s="62"/>
      <c r="K34" s="62"/>
      <c r="L34" s="62"/>
      <c r="M34" s="62"/>
      <c r="N34" s="62"/>
      <c r="O34" s="19"/>
    </row>
    <row r="35" ht="6.75" customHeight="1">
      <c r="A35" s="55"/>
      <c r="O35" s="19"/>
    </row>
    <row r="36" ht="14.25" customHeight="1">
      <c r="A36" s="63" t="s">
        <v>83</v>
      </c>
      <c r="B36" s="64"/>
      <c r="C36" s="64"/>
      <c r="D36" s="64"/>
      <c r="E36" s="64"/>
      <c r="F36" s="64"/>
      <c r="G36" s="64"/>
      <c r="H36" s="64"/>
      <c r="I36" s="64"/>
      <c r="J36" s="64"/>
      <c r="K36" s="64"/>
      <c r="L36" s="64"/>
      <c r="M36" s="64"/>
      <c r="N36" s="66"/>
      <c r="O36" s="19"/>
    </row>
    <row r="37" ht="14.25" customHeight="1">
      <c r="A37" s="67" t="s">
        <v>87</v>
      </c>
      <c r="B37" s="49"/>
      <c r="C37" s="49"/>
      <c r="D37" s="49"/>
      <c r="E37" s="49"/>
      <c r="F37" s="49"/>
      <c r="G37" s="49"/>
      <c r="H37" s="49"/>
      <c r="I37" s="49"/>
      <c r="J37" s="49"/>
      <c r="K37" s="49"/>
      <c r="L37" s="49"/>
      <c r="M37" s="49"/>
      <c r="N37" s="69">
        <f t="shared" ref="N37:N39" si="6">SUM(B37:M37)</f>
        <v>0</v>
      </c>
      <c r="O37" s="19"/>
    </row>
    <row r="38" ht="14.25" customHeight="1">
      <c r="A38" s="67" t="s">
        <v>88</v>
      </c>
      <c r="B38" s="49"/>
      <c r="C38" s="49"/>
      <c r="D38" s="49"/>
      <c r="E38" s="49"/>
      <c r="F38" s="49"/>
      <c r="G38" s="49"/>
      <c r="H38" s="49"/>
      <c r="I38" s="49"/>
      <c r="J38" s="49"/>
      <c r="K38" s="49"/>
      <c r="L38" s="49"/>
      <c r="M38" s="49"/>
      <c r="N38" s="69">
        <f t="shared" si="6"/>
        <v>0</v>
      </c>
      <c r="O38" s="19"/>
    </row>
    <row r="39" ht="14.25" customHeight="1">
      <c r="A39" s="67" t="s">
        <v>89</v>
      </c>
      <c r="B39" s="49"/>
      <c r="C39" s="49"/>
      <c r="D39" s="49"/>
      <c r="E39" s="49"/>
      <c r="F39" s="49"/>
      <c r="G39" s="49"/>
      <c r="H39" s="49"/>
      <c r="I39" s="49"/>
      <c r="J39" s="49"/>
      <c r="K39" s="49"/>
      <c r="L39" s="49"/>
      <c r="M39" s="49"/>
      <c r="N39" s="69">
        <f t="shared" si="6"/>
        <v>0</v>
      </c>
      <c r="O39" s="19"/>
    </row>
    <row r="40" ht="6.0" customHeight="1">
      <c r="A40" s="55"/>
      <c r="O40" s="19"/>
    </row>
    <row r="41" ht="14.25" customHeight="1">
      <c r="A41" s="71" t="s">
        <v>92</v>
      </c>
      <c r="B41" s="62"/>
      <c r="C41" s="62"/>
      <c r="D41" s="62"/>
      <c r="E41" s="62"/>
      <c r="F41" s="62"/>
      <c r="G41" s="62"/>
      <c r="H41" s="62"/>
      <c r="I41" s="62"/>
      <c r="J41" s="62"/>
      <c r="K41" s="62"/>
      <c r="L41" s="62"/>
      <c r="M41" s="62"/>
      <c r="N41" s="73">
        <f>SUM(N12:N39)</f>
        <v>30000</v>
      </c>
      <c r="O41" s="19"/>
    </row>
    <row r="42" ht="14.25" customHeight="1">
      <c r="A42" s="75" t="s">
        <v>96</v>
      </c>
      <c r="B42" s="62"/>
      <c r="C42" s="62"/>
      <c r="D42" s="62"/>
      <c r="E42" s="62"/>
      <c r="F42" s="62"/>
      <c r="G42" s="62"/>
      <c r="H42" s="62"/>
      <c r="I42" s="62"/>
      <c r="J42" s="62"/>
      <c r="K42" s="62"/>
      <c r="L42" s="62"/>
      <c r="M42" s="62"/>
      <c r="N42" s="73">
        <f>N41/12</f>
        <v>2500</v>
      </c>
      <c r="O42" s="19"/>
    </row>
    <row r="43" ht="14.25" customHeight="1">
      <c r="A43" s="75" t="s">
        <v>98</v>
      </c>
      <c r="B43" s="62"/>
      <c r="C43" s="62"/>
      <c r="D43" s="62"/>
      <c r="E43" s="62"/>
      <c r="F43" s="62"/>
      <c r="G43" s="62"/>
      <c r="H43" s="62"/>
      <c r="I43" s="62"/>
      <c r="J43" s="62"/>
      <c r="K43" s="62"/>
      <c r="L43" s="62"/>
      <c r="M43" s="62"/>
      <c r="N43" s="73">
        <f>N42*2.5</f>
        <v>6250</v>
      </c>
      <c r="O43" s="19"/>
    </row>
    <row r="44" ht="6.0" customHeight="1">
      <c r="A44" s="77"/>
      <c r="O44" s="19"/>
    </row>
    <row r="45" ht="43.5" customHeight="1">
      <c r="A45" s="78"/>
      <c r="O45" s="19"/>
    </row>
    <row r="46" ht="14.25" customHeight="1">
      <c r="B46" s="80"/>
      <c r="C46" s="80"/>
      <c r="D46" s="80"/>
      <c r="E46" s="80"/>
      <c r="F46" s="80"/>
      <c r="G46" s="80"/>
      <c r="H46" s="80"/>
      <c r="I46" s="80"/>
      <c r="J46" s="80"/>
      <c r="K46" s="80"/>
      <c r="L46" s="80"/>
      <c r="M46" s="80"/>
      <c r="O46" s="19"/>
    </row>
    <row r="47" ht="14.25" customHeight="1">
      <c r="B47" s="80"/>
      <c r="C47" s="80"/>
      <c r="D47" s="80"/>
      <c r="E47" s="80"/>
      <c r="F47" s="80"/>
      <c r="G47" s="80"/>
      <c r="H47" s="80"/>
      <c r="I47" s="80"/>
      <c r="J47" s="80"/>
      <c r="K47" s="80"/>
      <c r="L47" s="80"/>
      <c r="M47" s="80"/>
      <c r="O47" s="19"/>
    </row>
    <row r="48" ht="14.25" customHeight="1">
      <c r="B48" s="80"/>
      <c r="C48" s="80"/>
      <c r="D48" s="80"/>
      <c r="E48" s="80"/>
      <c r="F48" s="80"/>
      <c r="G48" s="80"/>
      <c r="H48" s="80"/>
      <c r="I48" s="80"/>
      <c r="J48" s="80"/>
      <c r="K48" s="80"/>
      <c r="L48" s="80"/>
      <c r="M48" s="80"/>
      <c r="O48" s="19"/>
    </row>
    <row r="49" ht="14.25" customHeight="1">
      <c r="B49" s="80"/>
      <c r="C49" s="80"/>
      <c r="D49" s="80"/>
      <c r="E49" s="80"/>
      <c r="F49" s="80"/>
      <c r="G49" s="80"/>
      <c r="H49" s="80"/>
      <c r="I49" s="80"/>
      <c r="J49" s="80"/>
      <c r="K49" s="80"/>
      <c r="L49" s="80"/>
      <c r="M49" s="80"/>
      <c r="O49" s="19"/>
    </row>
    <row r="50" ht="14.25" customHeight="1">
      <c r="B50" s="80"/>
      <c r="C50" s="80"/>
      <c r="D50" s="80"/>
      <c r="E50" s="80"/>
      <c r="F50" s="80"/>
      <c r="G50" s="80"/>
      <c r="H50" s="80"/>
      <c r="I50" s="80"/>
      <c r="J50" s="80"/>
      <c r="K50" s="80"/>
      <c r="L50" s="80"/>
      <c r="M50" s="80"/>
      <c r="O50" s="19"/>
    </row>
    <row r="51" ht="14.25" customHeight="1">
      <c r="B51" s="80"/>
      <c r="C51" s="80"/>
      <c r="D51" s="80"/>
      <c r="E51" s="80"/>
      <c r="F51" s="80"/>
      <c r="G51" s="80"/>
      <c r="H51" s="80"/>
      <c r="I51" s="80"/>
      <c r="J51" s="80"/>
      <c r="K51" s="80"/>
      <c r="L51" s="80"/>
      <c r="M51" s="80"/>
      <c r="O51" s="19"/>
    </row>
    <row r="52" ht="14.25" customHeight="1">
      <c r="B52" s="80"/>
      <c r="C52" s="80"/>
      <c r="D52" s="80"/>
      <c r="E52" s="80"/>
      <c r="F52" s="80"/>
      <c r="G52" s="80"/>
      <c r="H52" s="80"/>
      <c r="I52" s="80"/>
      <c r="J52" s="80"/>
      <c r="K52" s="80"/>
      <c r="L52" s="80"/>
      <c r="M52" s="80"/>
      <c r="O52" s="19"/>
    </row>
    <row r="53" ht="14.25" customHeight="1">
      <c r="B53" s="80"/>
      <c r="C53" s="80"/>
      <c r="D53" s="80"/>
      <c r="E53" s="80"/>
      <c r="F53" s="80"/>
      <c r="G53" s="80"/>
      <c r="H53" s="80"/>
      <c r="I53" s="80"/>
      <c r="J53" s="80"/>
      <c r="K53" s="80"/>
      <c r="L53" s="80"/>
      <c r="M53" s="80"/>
      <c r="O53" s="19"/>
    </row>
    <row r="54" ht="14.25" customHeight="1">
      <c r="B54" s="80"/>
      <c r="C54" s="80"/>
      <c r="D54" s="80"/>
      <c r="E54" s="80"/>
      <c r="F54" s="80"/>
      <c r="G54" s="80"/>
      <c r="H54" s="80"/>
      <c r="I54" s="80"/>
      <c r="J54" s="80"/>
      <c r="K54" s="80"/>
      <c r="L54" s="80"/>
      <c r="M54" s="80"/>
      <c r="O54" s="19"/>
    </row>
    <row r="55" ht="14.25" customHeight="1">
      <c r="B55" s="80"/>
      <c r="C55" s="80"/>
      <c r="D55" s="80"/>
      <c r="E55" s="80"/>
      <c r="F55" s="80"/>
      <c r="G55" s="80"/>
      <c r="H55" s="80"/>
      <c r="I55" s="80"/>
      <c r="J55" s="80"/>
      <c r="K55" s="80"/>
      <c r="L55" s="80"/>
      <c r="M55" s="80"/>
      <c r="O55" s="19"/>
    </row>
    <row r="56" ht="14.25" customHeight="1">
      <c r="B56" s="80"/>
      <c r="C56" s="80"/>
      <c r="D56" s="80"/>
      <c r="E56" s="80"/>
      <c r="F56" s="80"/>
      <c r="G56" s="80"/>
      <c r="H56" s="80"/>
      <c r="I56" s="80"/>
      <c r="J56" s="80"/>
      <c r="K56" s="80"/>
      <c r="L56" s="80"/>
      <c r="M56" s="80"/>
      <c r="O56" s="19"/>
    </row>
    <row r="57" ht="14.25" customHeight="1">
      <c r="B57" s="80"/>
      <c r="C57" s="80"/>
      <c r="D57" s="80"/>
      <c r="E57" s="80"/>
      <c r="F57" s="80"/>
      <c r="G57" s="80"/>
      <c r="H57" s="80"/>
      <c r="I57" s="80"/>
      <c r="J57" s="80"/>
      <c r="K57" s="80"/>
      <c r="L57" s="80"/>
      <c r="M57" s="80"/>
      <c r="O57" s="19"/>
    </row>
    <row r="58" ht="14.25" customHeight="1">
      <c r="B58" s="80"/>
      <c r="C58" s="80"/>
      <c r="D58" s="80"/>
      <c r="E58" s="80"/>
      <c r="F58" s="80"/>
      <c r="G58" s="80"/>
      <c r="H58" s="80"/>
      <c r="I58" s="80"/>
      <c r="J58" s="80"/>
      <c r="K58" s="80"/>
      <c r="L58" s="80"/>
      <c r="M58" s="80"/>
      <c r="O58" s="19"/>
    </row>
    <row r="59" ht="14.25" customHeight="1">
      <c r="B59" s="80"/>
      <c r="C59" s="80"/>
      <c r="D59" s="80"/>
      <c r="E59" s="80"/>
      <c r="F59" s="80"/>
      <c r="G59" s="80"/>
      <c r="H59" s="80"/>
      <c r="I59" s="80"/>
      <c r="J59" s="80"/>
      <c r="K59" s="80"/>
      <c r="L59" s="80"/>
      <c r="M59" s="80"/>
      <c r="O59" s="19"/>
    </row>
    <row r="60" ht="14.25" customHeight="1">
      <c r="B60" s="80"/>
      <c r="C60" s="80"/>
      <c r="D60" s="80"/>
      <c r="E60" s="80"/>
      <c r="F60" s="80"/>
      <c r="G60" s="80"/>
      <c r="H60" s="80"/>
      <c r="I60" s="80"/>
      <c r="J60" s="80"/>
      <c r="K60" s="80"/>
      <c r="L60" s="80"/>
      <c r="M60" s="80"/>
      <c r="O60" s="19"/>
    </row>
    <row r="61" ht="14.25" customHeight="1">
      <c r="B61" s="80"/>
      <c r="C61" s="80"/>
      <c r="D61" s="80"/>
      <c r="E61" s="80"/>
      <c r="F61" s="80"/>
      <c r="G61" s="80"/>
      <c r="H61" s="80"/>
      <c r="I61" s="80"/>
      <c r="J61" s="80"/>
      <c r="K61" s="80"/>
      <c r="L61" s="80"/>
      <c r="M61" s="80"/>
      <c r="O61" s="19"/>
    </row>
    <row r="62" ht="14.25" customHeight="1">
      <c r="B62" s="80"/>
      <c r="C62" s="80"/>
      <c r="D62" s="80"/>
      <c r="E62" s="80"/>
      <c r="F62" s="80"/>
      <c r="G62" s="80"/>
      <c r="H62" s="80"/>
      <c r="I62" s="80"/>
      <c r="J62" s="80"/>
      <c r="K62" s="80"/>
      <c r="L62" s="80"/>
      <c r="M62" s="80"/>
      <c r="O62" s="19"/>
    </row>
    <row r="63" ht="14.25" customHeight="1">
      <c r="B63" s="80"/>
      <c r="C63" s="80"/>
      <c r="D63" s="80"/>
      <c r="E63" s="80"/>
      <c r="F63" s="80"/>
      <c r="G63" s="80"/>
      <c r="H63" s="80"/>
      <c r="I63" s="80"/>
      <c r="J63" s="80"/>
      <c r="K63" s="80"/>
      <c r="L63" s="80"/>
      <c r="M63" s="80"/>
      <c r="O63" s="19"/>
    </row>
    <row r="64" ht="14.25" customHeight="1">
      <c r="B64" s="80"/>
      <c r="C64" s="80"/>
      <c r="D64" s="80"/>
      <c r="E64" s="80"/>
      <c r="F64" s="80"/>
      <c r="G64" s="80"/>
      <c r="H64" s="80"/>
      <c r="I64" s="80"/>
      <c r="J64" s="80"/>
      <c r="K64" s="80"/>
      <c r="L64" s="80"/>
      <c r="M64" s="80"/>
      <c r="O64" s="19"/>
    </row>
    <row r="65" ht="14.25" customHeight="1">
      <c r="B65" s="80"/>
      <c r="C65" s="80"/>
      <c r="D65" s="80"/>
      <c r="E65" s="80"/>
      <c r="F65" s="80"/>
      <c r="G65" s="80"/>
      <c r="H65" s="80"/>
      <c r="I65" s="80"/>
      <c r="J65" s="80"/>
      <c r="K65" s="80"/>
      <c r="L65" s="80"/>
      <c r="M65" s="80"/>
      <c r="O65" s="19"/>
    </row>
    <row r="66" ht="14.25" customHeight="1">
      <c r="B66" s="80"/>
      <c r="C66" s="80"/>
      <c r="D66" s="80"/>
      <c r="E66" s="80"/>
      <c r="F66" s="80"/>
      <c r="G66" s="80"/>
      <c r="H66" s="80"/>
      <c r="I66" s="80"/>
      <c r="J66" s="80"/>
      <c r="K66" s="80"/>
      <c r="L66" s="80"/>
      <c r="M66" s="80"/>
      <c r="O66" s="19"/>
    </row>
    <row r="67" ht="14.25" customHeight="1">
      <c r="B67" s="80"/>
      <c r="C67" s="80"/>
      <c r="D67" s="80"/>
      <c r="E67" s="80"/>
      <c r="F67" s="80"/>
      <c r="G67" s="80"/>
      <c r="H67" s="80"/>
      <c r="I67" s="80"/>
      <c r="J67" s="80"/>
      <c r="K67" s="80"/>
      <c r="L67" s="80"/>
      <c r="M67" s="80"/>
      <c r="O67" s="19"/>
    </row>
    <row r="68" ht="14.25" customHeight="1">
      <c r="B68" s="80"/>
      <c r="C68" s="80"/>
      <c r="D68" s="80"/>
      <c r="E68" s="80"/>
      <c r="F68" s="80"/>
      <c r="G68" s="80"/>
      <c r="H68" s="80"/>
      <c r="I68" s="80"/>
      <c r="J68" s="80"/>
      <c r="K68" s="80"/>
      <c r="L68" s="80"/>
      <c r="M68" s="80"/>
      <c r="O68" s="19"/>
    </row>
    <row r="69" ht="14.25" customHeight="1">
      <c r="B69" s="80"/>
      <c r="C69" s="80"/>
      <c r="D69" s="80"/>
      <c r="E69" s="80"/>
      <c r="F69" s="80"/>
      <c r="G69" s="80"/>
      <c r="H69" s="80"/>
      <c r="I69" s="80"/>
      <c r="J69" s="80"/>
      <c r="K69" s="80"/>
      <c r="L69" s="80"/>
      <c r="M69" s="80"/>
      <c r="O69" s="19"/>
    </row>
    <row r="70" ht="14.25" customHeight="1">
      <c r="B70" s="80"/>
      <c r="C70" s="80"/>
      <c r="D70" s="80"/>
      <c r="E70" s="80"/>
      <c r="F70" s="80"/>
      <c r="G70" s="80"/>
      <c r="H70" s="80"/>
      <c r="I70" s="80"/>
      <c r="J70" s="80"/>
      <c r="K70" s="80"/>
      <c r="L70" s="80"/>
      <c r="M70" s="80"/>
      <c r="O70" s="19"/>
    </row>
    <row r="71" ht="14.25" customHeight="1">
      <c r="B71" s="80"/>
      <c r="C71" s="80"/>
      <c r="D71" s="80"/>
      <c r="E71" s="80"/>
      <c r="F71" s="80"/>
      <c r="G71" s="80"/>
      <c r="H71" s="80"/>
      <c r="I71" s="80"/>
      <c r="J71" s="80"/>
      <c r="K71" s="80"/>
      <c r="L71" s="80"/>
      <c r="M71" s="80"/>
      <c r="O71" s="19"/>
    </row>
    <row r="72" ht="14.25" customHeight="1">
      <c r="B72" s="80"/>
      <c r="C72" s="80"/>
      <c r="D72" s="80"/>
      <c r="E72" s="80"/>
      <c r="F72" s="80"/>
      <c r="G72" s="80"/>
      <c r="H72" s="80"/>
      <c r="I72" s="80"/>
      <c r="J72" s="80"/>
      <c r="K72" s="80"/>
      <c r="L72" s="80"/>
      <c r="M72" s="80"/>
      <c r="O72" s="19"/>
    </row>
    <row r="73" ht="14.25" customHeight="1">
      <c r="B73" s="80"/>
      <c r="C73" s="80"/>
      <c r="D73" s="80"/>
      <c r="E73" s="80"/>
      <c r="F73" s="80"/>
      <c r="G73" s="80"/>
      <c r="H73" s="80"/>
      <c r="I73" s="80"/>
      <c r="J73" s="80"/>
      <c r="K73" s="80"/>
      <c r="L73" s="80"/>
      <c r="M73" s="80"/>
      <c r="O73" s="19"/>
    </row>
    <row r="74" ht="14.25" customHeight="1">
      <c r="B74" s="80"/>
      <c r="C74" s="80"/>
      <c r="D74" s="80"/>
      <c r="E74" s="80"/>
      <c r="F74" s="80"/>
      <c r="G74" s="80"/>
      <c r="H74" s="80"/>
      <c r="I74" s="80"/>
      <c r="J74" s="80"/>
      <c r="K74" s="80"/>
      <c r="L74" s="80"/>
      <c r="M74" s="80"/>
      <c r="O74" s="19"/>
    </row>
    <row r="75" ht="14.25" customHeight="1">
      <c r="B75" s="80"/>
      <c r="C75" s="80"/>
      <c r="D75" s="80"/>
      <c r="E75" s="80"/>
      <c r="F75" s="80"/>
      <c r="G75" s="80"/>
      <c r="H75" s="80"/>
      <c r="I75" s="80"/>
      <c r="J75" s="80"/>
      <c r="K75" s="80"/>
      <c r="L75" s="80"/>
      <c r="M75" s="80"/>
      <c r="O75" s="19"/>
    </row>
    <row r="76" ht="14.25" customHeight="1">
      <c r="B76" s="80"/>
      <c r="C76" s="80"/>
      <c r="D76" s="80"/>
      <c r="E76" s="80"/>
      <c r="F76" s="80"/>
      <c r="G76" s="80"/>
      <c r="H76" s="80"/>
      <c r="I76" s="80"/>
      <c r="J76" s="80"/>
      <c r="K76" s="80"/>
      <c r="L76" s="80"/>
      <c r="M76" s="80"/>
      <c r="O76" s="19"/>
    </row>
    <row r="77" ht="14.25" customHeight="1">
      <c r="B77" s="80"/>
      <c r="C77" s="80"/>
      <c r="D77" s="80"/>
      <c r="E77" s="80"/>
      <c r="F77" s="80"/>
      <c r="G77" s="80"/>
      <c r="H77" s="80"/>
      <c r="I77" s="80"/>
      <c r="J77" s="80"/>
      <c r="K77" s="80"/>
      <c r="L77" s="80"/>
      <c r="M77" s="80"/>
      <c r="O77" s="19"/>
    </row>
    <row r="78" ht="14.25" customHeight="1">
      <c r="B78" s="80"/>
      <c r="C78" s="80"/>
      <c r="D78" s="80"/>
      <c r="E78" s="80"/>
      <c r="F78" s="80"/>
      <c r="G78" s="80"/>
      <c r="H78" s="80"/>
      <c r="I78" s="80"/>
      <c r="J78" s="80"/>
      <c r="K78" s="80"/>
      <c r="L78" s="80"/>
      <c r="M78" s="80"/>
      <c r="O78" s="19"/>
    </row>
    <row r="79" ht="14.25" customHeight="1">
      <c r="B79" s="80"/>
      <c r="C79" s="80"/>
      <c r="D79" s="80"/>
      <c r="E79" s="80"/>
      <c r="F79" s="80"/>
      <c r="G79" s="80"/>
      <c r="H79" s="80"/>
      <c r="I79" s="80"/>
      <c r="J79" s="80"/>
      <c r="K79" s="80"/>
      <c r="L79" s="80"/>
      <c r="M79" s="80"/>
      <c r="O79" s="19"/>
    </row>
    <row r="80" ht="14.25" customHeight="1">
      <c r="B80" s="80"/>
      <c r="C80" s="80"/>
      <c r="D80" s="80"/>
      <c r="E80" s="80"/>
      <c r="F80" s="80"/>
      <c r="G80" s="80"/>
      <c r="H80" s="80"/>
      <c r="I80" s="80"/>
      <c r="J80" s="80"/>
      <c r="K80" s="80"/>
      <c r="L80" s="80"/>
      <c r="M80" s="80"/>
      <c r="O80" s="19"/>
    </row>
    <row r="81" ht="14.25" customHeight="1">
      <c r="B81" s="80"/>
      <c r="C81" s="80"/>
      <c r="D81" s="80"/>
      <c r="E81" s="80"/>
      <c r="F81" s="80"/>
      <c r="G81" s="80"/>
      <c r="H81" s="80"/>
      <c r="I81" s="80"/>
      <c r="J81" s="80"/>
      <c r="K81" s="80"/>
      <c r="L81" s="80"/>
      <c r="M81" s="80"/>
      <c r="O81" s="19"/>
    </row>
    <row r="82" ht="14.25" customHeight="1">
      <c r="B82" s="80"/>
      <c r="C82" s="80"/>
      <c r="D82" s="80"/>
      <c r="E82" s="80"/>
      <c r="F82" s="80"/>
      <c r="G82" s="80"/>
      <c r="H82" s="80"/>
      <c r="I82" s="80"/>
      <c r="J82" s="80"/>
      <c r="K82" s="80"/>
      <c r="L82" s="80"/>
      <c r="M82" s="80"/>
      <c r="O82" s="19"/>
    </row>
    <row r="83" ht="14.25" customHeight="1">
      <c r="B83" s="80"/>
      <c r="C83" s="80"/>
      <c r="D83" s="80"/>
      <c r="E83" s="80"/>
      <c r="F83" s="80"/>
      <c r="G83" s="80"/>
      <c r="H83" s="80"/>
      <c r="I83" s="80"/>
      <c r="J83" s="80"/>
      <c r="K83" s="80"/>
      <c r="L83" s="80"/>
      <c r="M83" s="80"/>
      <c r="O83" s="19"/>
    </row>
    <row r="84" ht="14.25" customHeight="1">
      <c r="B84" s="80"/>
      <c r="C84" s="80"/>
      <c r="D84" s="80"/>
      <c r="E84" s="80"/>
      <c r="F84" s="80"/>
      <c r="G84" s="80"/>
      <c r="H84" s="80"/>
      <c r="I84" s="80"/>
      <c r="J84" s="80"/>
      <c r="K84" s="80"/>
      <c r="L84" s="80"/>
      <c r="M84" s="80"/>
      <c r="O84" s="19"/>
    </row>
    <row r="85" ht="14.25" customHeight="1">
      <c r="B85" s="80"/>
      <c r="C85" s="80"/>
      <c r="D85" s="80"/>
      <c r="E85" s="80"/>
      <c r="F85" s="80"/>
      <c r="G85" s="80"/>
      <c r="H85" s="80"/>
      <c r="I85" s="80"/>
      <c r="J85" s="80"/>
      <c r="K85" s="80"/>
      <c r="L85" s="80"/>
      <c r="M85" s="80"/>
      <c r="O85" s="19"/>
    </row>
    <row r="86" ht="14.25" customHeight="1">
      <c r="B86" s="80"/>
      <c r="C86" s="80"/>
      <c r="D86" s="80"/>
      <c r="E86" s="80"/>
      <c r="F86" s="80"/>
      <c r="G86" s="80"/>
      <c r="H86" s="80"/>
      <c r="I86" s="80"/>
      <c r="J86" s="80"/>
      <c r="K86" s="80"/>
      <c r="L86" s="80"/>
      <c r="M86" s="80"/>
      <c r="O86" s="19"/>
    </row>
    <row r="87" ht="14.25" customHeight="1">
      <c r="B87" s="80"/>
      <c r="C87" s="80"/>
      <c r="D87" s="80"/>
      <c r="E87" s="80"/>
      <c r="F87" s="80"/>
      <c r="G87" s="80"/>
      <c r="H87" s="80"/>
      <c r="I87" s="80"/>
      <c r="J87" s="80"/>
      <c r="K87" s="80"/>
      <c r="L87" s="80"/>
      <c r="M87" s="80"/>
      <c r="O87" s="19"/>
    </row>
    <row r="88" ht="14.25" customHeight="1">
      <c r="B88" s="80"/>
      <c r="C88" s="80"/>
      <c r="D88" s="80"/>
      <c r="E88" s="80"/>
      <c r="F88" s="80"/>
      <c r="G88" s="80"/>
      <c r="H88" s="80"/>
      <c r="I88" s="80"/>
      <c r="J88" s="80"/>
      <c r="K88" s="80"/>
      <c r="L88" s="80"/>
      <c r="M88" s="80"/>
      <c r="O88" s="19"/>
    </row>
    <row r="89" ht="14.25" customHeight="1">
      <c r="B89" s="80"/>
      <c r="C89" s="80"/>
      <c r="D89" s="80"/>
      <c r="E89" s="80"/>
      <c r="F89" s="80"/>
      <c r="G89" s="80"/>
      <c r="H89" s="80"/>
      <c r="I89" s="80"/>
      <c r="J89" s="80"/>
      <c r="K89" s="80"/>
      <c r="L89" s="80"/>
      <c r="M89" s="80"/>
      <c r="O89" s="19"/>
    </row>
    <row r="90" ht="14.25" customHeight="1">
      <c r="B90" s="80"/>
      <c r="C90" s="80"/>
      <c r="D90" s="80"/>
      <c r="E90" s="80"/>
      <c r="F90" s="80"/>
      <c r="G90" s="80"/>
      <c r="H90" s="80"/>
      <c r="I90" s="80"/>
      <c r="J90" s="80"/>
      <c r="K90" s="80"/>
      <c r="L90" s="80"/>
      <c r="M90" s="80"/>
      <c r="O90" s="19"/>
    </row>
    <row r="91" ht="14.25" customHeight="1">
      <c r="B91" s="80"/>
      <c r="C91" s="80"/>
      <c r="D91" s="80"/>
      <c r="E91" s="80"/>
      <c r="F91" s="80"/>
      <c r="G91" s="80"/>
      <c r="H91" s="80"/>
      <c r="I91" s="80"/>
      <c r="J91" s="80"/>
      <c r="K91" s="80"/>
      <c r="L91" s="80"/>
      <c r="M91" s="80"/>
      <c r="O91" s="19"/>
    </row>
    <row r="92" ht="14.25" customHeight="1">
      <c r="B92" s="80"/>
      <c r="C92" s="80"/>
      <c r="D92" s="80"/>
      <c r="E92" s="80"/>
      <c r="F92" s="80"/>
      <c r="G92" s="80"/>
      <c r="H92" s="80"/>
      <c r="I92" s="80"/>
      <c r="J92" s="80"/>
      <c r="K92" s="80"/>
      <c r="L92" s="80"/>
      <c r="M92" s="80"/>
      <c r="O92" s="19"/>
    </row>
    <row r="93" ht="14.25" customHeight="1">
      <c r="B93" s="80"/>
      <c r="C93" s="80"/>
      <c r="D93" s="80"/>
      <c r="E93" s="80"/>
      <c r="F93" s="80"/>
      <c r="G93" s="80"/>
      <c r="H93" s="80"/>
      <c r="I93" s="80"/>
      <c r="J93" s="80"/>
      <c r="K93" s="80"/>
      <c r="L93" s="80"/>
      <c r="M93" s="80"/>
      <c r="O93" s="19"/>
    </row>
    <row r="94" ht="14.25" customHeight="1">
      <c r="B94" s="80"/>
      <c r="C94" s="80"/>
      <c r="D94" s="80"/>
      <c r="E94" s="80"/>
      <c r="F94" s="80"/>
      <c r="G94" s="80"/>
      <c r="H94" s="80"/>
      <c r="I94" s="80"/>
      <c r="J94" s="80"/>
      <c r="K94" s="80"/>
      <c r="L94" s="80"/>
      <c r="M94" s="80"/>
      <c r="O94" s="19"/>
    </row>
    <row r="95" ht="14.25" customHeight="1">
      <c r="B95" s="80"/>
      <c r="C95" s="80"/>
      <c r="D95" s="80"/>
      <c r="E95" s="80"/>
      <c r="F95" s="80"/>
      <c r="G95" s="80"/>
      <c r="H95" s="80"/>
      <c r="I95" s="80"/>
      <c r="J95" s="80"/>
      <c r="K95" s="80"/>
      <c r="L95" s="80"/>
      <c r="M95" s="80"/>
      <c r="O95" s="19"/>
    </row>
    <row r="96" ht="14.25" customHeight="1">
      <c r="B96" s="80"/>
      <c r="C96" s="80"/>
      <c r="D96" s="80"/>
      <c r="E96" s="80"/>
      <c r="F96" s="80"/>
      <c r="G96" s="80"/>
      <c r="H96" s="80"/>
      <c r="I96" s="80"/>
      <c r="J96" s="80"/>
      <c r="K96" s="80"/>
      <c r="L96" s="80"/>
      <c r="M96" s="80"/>
      <c r="O96" s="19"/>
    </row>
    <row r="97" ht="14.25" customHeight="1">
      <c r="B97" s="80"/>
      <c r="C97" s="80"/>
      <c r="D97" s="80"/>
      <c r="E97" s="80"/>
      <c r="F97" s="80"/>
      <c r="G97" s="80"/>
      <c r="H97" s="80"/>
      <c r="I97" s="80"/>
      <c r="J97" s="80"/>
      <c r="K97" s="80"/>
      <c r="L97" s="80"/>
      <c r="M97" s="80"/>
      <c r="O97" s="19"/>
    </row>
    <row r="98" ht="14.25" customHeight="1">
      <c r="B98" s="80"/>
      <c r="C98" s="80"/>
      <c r="D98" s="80"/>
      <c r="E98" s="80"/>
      <c r="F98" s="80"/>
      <c r="G98" s="80"/>
      <c r="H98" s="80"/>
      <c r="I98" s="80"/>
      <c r="J98" s="80"/>
      <c r="K98" s="80"/>
      <c r="L98" s="80"/>
      <c r="M98" s="80"/>
      <c r="O98" s="19"/>
    </row>
    <row r="99" ht="14.25" customHeight="1">
      <c r="B99" s="80"/>
      <c r="C99" s="80"/>
      <c r="D99" s="80"/>
      <c r="E99" s="80"/>
      <c r="F99" s="80"/>
      <c r="G99" s="80"/>
      <c r="H99" s="80"/>
      <c r="I99" s="80"/>
      <c r="J99" s="80"/>
      <c r="K99" s="80"/>
      <c r="L99" s="80"/>
      <c r="M99" s="80"/>
      <c r="O99" s="19"/>
    </row>
    <row r="100" ht="14.25" customHeight="1">
      <c r="B100" s="80"/>
      <c r="C100" s="80"/>
      <c r="D100" s="80"/>
      <c r="E100" s="80"/>
      <c r="F100" s="80"/>
      <c r="G100" s="80"/>
      <c r="H100" s="80"/>
      <c r="I100" s="80"/>
      <c r="J100" s="80"/>
      <c r="K100" s="80"/>
      <c r="L100" s="80"/>
      <c r="M100" s="80"/>
      <c r="O100" s="19"/>
    </row>
    <row r="101" ht="14.25" customHeight="1">
      <c r="B101" s="80"/>
      <c r="C101" s="80"/>
      <c r="D101" s="80"/>
      <c r="E101" s="80"/>
      <c r="F101" s="80"/>
      <c r="G101" s="80"/>
      <c r="H101" s="80"/>
      <c r="I101" s="80"/>
      <c r="J101" s="80"/>
      <c r="K101" s="80"/>
      <c r="L101" s="80"/>
      <c r="M101" s="80"/>
      <c r="O101" s="19"/>
    </row>
    <row r="102" ht="14.25" customHeight="1">
      <c r="B102" s="80"/>
      <c r="C102" s="80"/>
      <c r="D102" s="80"/>
      <c r="E102" s="80"/>
      <c r="F102" s="80"/>
      <c r="G102" s="80"/>
      <c r="H102" s="80"/>
      <c r="I102" s="80"/>
      <c r="J102" s="80"/>
      <c r="K102" s="80"/>
      <c r="L102" s="80"/>
      <c r="M102" s="80"/>
      <c r="O102" s="19"/>
    </row>
    <row r="103" ht="14.25" customHeight="1">
      <c r="B103" s="80"/>
      <c r="C103" s="80"/>
      <c r="D103" s="80"/>
      <c r="E103" s="80"/>
      <c r="F103" s="80"/>
      <c r="G103" s="80"/>
      <c r="H103" s="80"/>
      <c r="I103" s="80"/>
      <c r="J103" s="80"/>
      <c r="K103" s="80"/>
      <c r="L103" s="80"/>
      <c r="M103" s="80"/>
      <c r="O103" s="19"/>
    </row>
    <row r="104" ht="14.25" customHeight="1">
      <c r="B104" s="80"/>
      <c r="C104" s="80"/>
      <c r="D104" s="80"/>
      <c r="E104" s="80"/>
      <c r="F104" s="80"/>
      <c r="G104" s="80"/>
      <c r="H104" s="80"/>
      <c r="I104" s="80"/>
      <c r="J104" s="80"/>
      <c r="K104" s="80"/>
      <c r="L104" s="80"/>
      <c r="M104" s="80"/>
      <c r="O104" s="19"/>
    </row>
    <row r="105" ht="14.25" customHeight="1">
      <c r="B105" s="80"/>
      <c r="C105" s="80"/>
      <c r="D105" s="80"/>
      <c r="E105" s="80"/>
      <c r="F105" s="80"/>
      <c r="G105" s="80"/>
      <c r="H105" s="80"/>
      <c r="I105" s="80"/>
      <c r="J105" s="80"/>
      <c r="K105" s="80"/>
      <c r="L105" s="80"/>
      <c r="M105" s="80"/>
      <c r="O105" s="19"/>
    </row>
    <row r="106" ht="14.25" customHeight="1">
      <c r="B106" s="80"/>
      <c r="C106" s="80"/>
      <c r="D106" s="80"/>
      <c r="E106" s="80"/>
      <c r="F106" s="80"/>
      <c r="G106" s="80"/>
      <c r="H106" s="80"/>
      <c r="I106" s="80"/>
      <c r="J106" s="80"/>
      <c r="K106" s="80"/>
      <c r="L106" s="80"/>
      <c r="M106" s="80"/>
      <c r="O106" s="19"/>
    </row>
    <row r="107" ht="14.25" customHeight="1">
      <c r="B107" s="80"/>
      <c r="C107" s="80"/>
      <c r="D107" s="80"/>
      <c r="E107" s="80"/>
      <c r="F107" s="80"/>
      <c r="G107" s="80"/>
      <c r="H107" s="80"/>
      <c r="I107" s="80"/>
      <c r="J107" s="80"/>
      <c r="K107" s="80"/>
      <c r="L107" s="80"/>
      <c r="M107" s="80"/>
      <c r="O107" s="19"/>
    </row>
    <row r="108" ht="14.25" customHeight="1">
      <c r="B108" s="80"/>
      <c r="C108" s="80"/>
      <c r="D108" s="80"/>
      <c r="E108" s="80"/>
      <c r="F108" s="80"/>
      <c r="G108" s="80"/>
      <c r="H108" s="80"/>
      <c r="I108" s="80"/>
      <c r="J108" s="80"/>
      <c r="K108" s="80"/>
      <c r="L108" s="80"/>
      <c r="M108" s="80"/>
      <c r="O108" s="19"/>
    </row>
    <row r="109" ht="14.25" customHeight="1">
      <c r="B109" s="80"/>
      <c r="C109" s="80"/>
      <c r="D109" s="80"/>
      <c r="E109" s="80"/>
      <c r="F109" s="80"/>
      <c r="G109" s="80"/>
      <c r="H109" s="80"/>
      <c r="I109" s="80"/>
      <c r="J109" s="80"/>
      <c r="K109" s="80"/>
      <c r="L109" s="80"/>
      <c r="M109" s="80"/>
      <c r="O109" s="19"/>
    </row>
    <row r="110" ht="14.25" customHeight="1">
      <c r="B110" s="80"/>
      <c r="C110" s="80"/>
      <c r="D110" s="80"/>
      <c r="E110" s="80"/>
      <c r="F110" s="80"/>
      <c r="G110" s="80"/>
      <c r="H110" s="80"/>
      <c r="I110" s="80"/>
      <c r="J110" s="80"/>
      <c r="K110" s="80"/>
      <c r="L110" s="80"/>
      <c r="M110" s="80"/>
      <c r="O110" s="19"/>
    </row>
    <row r="111" ht="14.25" customHeight="1">
      <c r="B111" s="80"/>
      <c r="C111" s="80"/>
      <c r="D111" s="80"/>
      <c r="E111" s="80"/>
      <c r="F111" s="80"/>
      <c r="G111" s="80"/>
      <c r="H111" s="80"/>
      <c r="I111" s="80"/>
      <c r="J111" s="80"/>
      <c r="K111" s="80"/>
      <c r="L111" s="80"/>
      <c r="M111" s="80"/>
      <c r="O111" s="19"/>
    </row>
    <row r="112" ht="14.25" customHeight="1">
      <c r="B112" s="80"/>
      <c r="C112" s="80"/>
      <c r="D112" s="80"/>
      <c r="E112" s="80"/>
      <c r="F112" s="80"/>
      <c r="G112" s="80"/>
      <c r="H112" s="80"/>
      <c r="I112" s="80"/>
      <c r="J112" s="80"/>
      <c r="K112" s="80"/>
      <c r="L112" s="80"/>
      <c r="M112" s="80"/>
      <c r="O112" s="19"/>
    </row>
    <row r="113" ht="14.25" customHeight="1">
      <c r="B113" s="80"/>
      <c r="C113" s="80"/>
      <c r="D113" s="80"/>
      <c r="E113" s="80"/>
      <c r="F113" s="80"/>
      <c r="G113" s="80"/>
      <c r="H113" s="80"/>
      <c r="I113" s="80"/>
      <c r="J113" s="80"/>
      <c r="K113" s="80"/>
      <c r="L113" s="80"/>
      <c r="M113" s="80"/>
      <c r="O113" s="19"/>
    </row>
    <row r="114" ht="14.25" customHeight="1">
      <c r="B114" s="80"/>
      <c r="C114" s="80"/>
      <c r="D114" s="80"/>
      <c r="E114" s="80"/>
      <c r="F114" s="80"/>
      <c r="G114" s="80"/>
      <c r="H114" s="80"/>
      <c r="I114" s="80"/>
      <c r="J114" s="80"/>
      <c r="K114" s="80"/>
      <c r="L114" s="80"/>
      <c r="M114" s="80"/>
      <c r="O114" s="19"/>
    </row>
    <row r="115" ht="14.25" customHeight="1">
      <c r="B115" s="80"/>
      <c r="C115" s="80"/>
      <c r="D115" s="80"/>
      <c r="E115" s="80"/>
      <c r="F115" s="80"/>
      <c r="G115" s="80"/>
      <c r="H115" s="80"/>
      <c r="I115" s="80"/>
      <c r="J115" s="80"/>
      <c r="K115" s="80"/>
      <c r="L115" s="80"/>
      <c r="M115" s="80"/>
      <c r="O115" s="19"/>
    </row>
    <row r="116" ht="14.25" customHeight="1">
      <c r="B116" s="80"/>
      <c r="C116" s="80"/>
      <c r="D116" s="80"/>
      <c r="E116" s="80"/>
      <c r="F116" s="80"/>
      <c r="G116" s="80"/>
      <c r="H116" s="80"/>
      <c r="I116" s="80"/>
      <c r="J116" s="80"/>
      <c r="K116" s="80"/>
      <c r="L116" s="80"/>
      <c r="M116" s="80"/>
      <c r="O116" s="19"/>
    </row>
    <row r="117" ht="14.25" customHeight="1">
      <c r="B117" s="80"/>
      <c r="C117" s="80"/>
      <c r="D117" s="80"/>
      <c r="E117" s="80"/>
      <c r="F117" s="80"/>
      <c r="G117" s="80"/>
      <c r="H117" s="80"/>
      <c r="I117" s="80"/>
      <c r="J117" s="80"/>
      <c r="K117" s="80"/>
      <c r="L117" s="80"/>
      <c r="M117" s="80"/>
      <c r="O117" s="19"/>
    </row>
    <row r="118" ht="14.25" customHeight="1">
      <c r="B118" s="80"/>
      <c r="C118" s="80"/>
      <c r="D118" s="80"/>
      <c r="E118" s="80"/>
      <c r="F118" s="80"/>
      <c r="G118" s="80"/>
      <c r="H118" s="80"/>
      <c r="I118" s="80"/>
      <c r="J118" s="80"/>
      <c r="K118" s="80"/>
      <c r="L118" s="80"/>
      <c r="M118" s="80"/>
      <c r="O118" s="19"/>
    </row>
    <row r="119" ht="14.25" customHeight="1">
      <c r="B119" s="80"/>
      <c r="C119" s="80"/>
      <c r="D119" s="80"/>
      <c r="E119" s="80"/>
      <c r="F119" s="80"/>
      <c r="G119" s="80"/>
      <c r="H119" s="80"/>
      <c r="I119" s="80"/>
      <c r="J119" s="80"/>
      <c r="K119" s="80"/>
      <c r="L119" s="80"/>
      <c r="M119" s="80"/>
      <c r="O119" s="19"/>
    </row>
    <row r="120" ht="14.25" customHeight="1">
      <c r="B120" s="80"/>
      <c r="C120" s="80"/>
      <c r="D120" s="80"/>
      <c r="E120" s="80"/>
      <c r="F120" s="80"/>
      <c r="G120" s="80"/>
      <c r="H120" s="80"/>
      <c r="I120" s="80"/>
      <c r="J120" s="80"/>
      <c r="K120" s="80"/>
      <c r="L120" s="80"/>
      <c r="M120" s="80"/>
      <c r="O120" s="19"/>
    </row>
    <row r="121" ht="14.25" customHeight="1">
      <c r="B121" s="80"/>
      <c r="C121" s="80"/>
      <c r="D121" s="80"/>
      <c r="E121" s="80"/>
      <c r="F121" s="80"/>
      <c r="G121" s="80"/>
      <c r="H121" s="80"/>
      <c r="I121" s="80"/>
      <c r="J121" s="80"/>
      <c r="K121" s="80"/>
      <c r="L121" s="80"/>
      <c r="M121" s="80"/>
      <c r="O121" s="19"/>
    </row>
    <row r="122" ht="14.25" customHeight="1">
      <c r="B122" s="80"/>
      <c r="C122" s="80"/>
      <c r="D122" s="80"/>
      <c r="E122" s="80"/>
      <c r="F122" s="80"/>
      <c r="G122" s="80"/>
      <c r="H122" s="80"/>
      <c r="I122" s="80"/>
      <c r="J122" s="80"/>
      <c r="K122" s="80"/>
      <c r="L122" s="80"/>
      <c r="M122" s="80"/>
      <c r="O122" s="19"/>
    </row>
    <row r="123" ht="14.25" customHeight="1">
      <c r="B123" s="80"/>
      <c r="C123" s="80"/>
      <c r="D123" s="80"/>
      <c r="E123" s="80"/>
      <c r="F123" s="80"/>
      <c r="G123" s="80"/>
      <c r="H123" s="80"/>
      <c r="I123" s="80"/>
      <c r="J123" s="80"/>
      <c r="K123" s="80"/>
      <c r="L123" s="80"/>
      <c r="M123" s="80"/>
      <c r="O123" s="19"/>
    </row>
    <row r="124" ht="14.25" customHeight="1">
      <c r="B124" s="80"/>
      <c r="C124" s="80"/>
      <c r="D124" s="80"/>
      <c r="E124" s="80"/>
      <c r="F124" s="80"/>
      <c r="G124" s="80"/>
      <c r="H124" s="80"/>
      <c r="I124" s="80"/>
      <c r="J124" s="80"/>
      <c r="K124" s="80"/>
      <c r="L124" s="80"/>
      <c r="M124" s="80"/>
      <c r="O124" s="19"/>
    </row>
    <row r="125" ht="14.25" customHeight="1">
      <c r="B125" s="80"/>
      <c r="C125" s="80"/>
      <c r="D125" s="80"/>
      <c r="E125" s="80"/>
      <c r="F125" s="80"/>
      <c r="G125" s="80"/>
      <c r="H125" s="80"/>
      <c r="I125" s="80"/>
      <c r="J125" s="80"/>
      <c r="K125" s="80"/>
      <c r="L125" s="80"/>
      <c r="M125" s="80"/>
      <c r="O125" s="19"/>
    </row>
    <row r="126" ht="14.25" customHeight="1">
      <c r="B126" s="80"/>
      <c r="C126" s="80"/>
      <c r="D126" s="80"/>
      <c r="E126" s="80"/>
      <c r="F126" s="80"/>
      <c r="G126" s="80"/>
      <c r="H126" s="80"/>
      <c r="I126" s="80"/>
      <c r="J126" s="80"/>
      <c r="K126" s="80"/>
      <c r="L126" s="80"/>
      <c r="M126" s="80"/>
      <c r="O126" s="19"/>
    </row>
    <row r="127" ht="14.25" customHeight="1">
      <c r="B127" s="80"/>
      <c r="C127" s="80"/>
      <c r="D127" s="80"/>
      <c r="E127" s="80"/>
      <c r="F127" s="80"/>
      <c r="G127" s="80"/>
      <c r="H127" s="80"/>
      <c r="I127" s="80"/>
      <c r="J127" s="80"/>
      <c r="K127" s="80"/>
      <c r="L127" s="80"/>
      <c r="M127" s="80"/>
      <c r="O127" s="19"/>
    </row>
    <row r="128" ht="14.25" customHeight="1">
      <c r="B128" s="80"/>
      <c r="C128" s="80"/>
      <c r="D128" s="80"/>
      <c r="E128" s="80"/>
      <c r="F128" s="80"/>
      <c r="G128" s="80"/>
      <c r="H128" s="80"/>
      <c r="I128" s="80"/>
      <c r="J128" s="80"/>
      <c r="K128" s="80"/>
      <c r="L128" s="80"/>
      <c r="M128" s="80"/>
      <c r="O128" s="19"/>
    </row>
    <row r="129" ht="14.25" customHeight="1">
      <c r="B129" s="80"/>
      <c r="C129" s="80"/>
      <c r="D129" s="80"/>
      <c r="E129" s="80"/>
      <c r="F129" s="80"/>
      <c r="G129" s="80"/>
      <c r="H129" s="80"/>
      <c r="I129" s="80"/>
      <c r="J129" s="80"/>
      <c r="K129" s="80"/>
      <c r="L129" s="80"/>
      <c r="M129" s="80"/>
      <c r="O129" s="19"/>
    </row>
    <row r="130" ht="14.25" customHeight="1">
      <c r="B130" s="80"/>
      <c r="C130" s="80"/>
      <c r="D130" s="80"/>
      <c r="E130" s="80"/>
      <c r="F130" s="80"/>
      <c r="G130" s="80"/>
      <c r="H130" s="80"/>
      <c r="I130" s="80"/>
      <c r="J130" s="80"/>
      <c r="K130" s="80"/>
      <c r="L130" s="80"/>
      <c r="M130" s="80"/>
      <c r="O130" s="19"/>
    </row>
    <row r="131" ht="14.25" customHeight="1">
      <c r="B131" s="80"/>
      <c r="C131" s="80"/>
      <c r="D131" s="80"/>
      <c r="E131" s="80"/>
      <c r="F131" s="80"/>
      <c r="G131" s="80"/>
      <c r="H131" s="80"/>
      <c r="I131" s="80"/>
      <c r="J131" s="80"/>
      <c r="K131" s="80"/>
      <c r="L131" s="80"/>
      <c r="M131" s="80"/>
      <c r="O131" s="19"/>
    </row>
    <row r="132" ht="14.25" customHeight="1">
      <c r="B132" s="80"/>
      <c r="C132" s="80"/>
      <c r="D132" s="80"/>
      <c r="E132" s="80"/>
      <c r="F132" s="80"/>
      <c r="G132" s="80"/>
      <c r="H132" s="80"/>
      <c r="I132" s="80"/>
      <c r="J132" s="80"/>
      <c r="K132" s="80"/>
      <c r="L132" s="80"/>
      <c r="M132" s="80"/>
      <c r="O132" s="19"/>
    </row>
    <row r="133" ht="14.25" customHeight="1">
      <c r="B133" s="80"/>
      <c r="C133" s="80"/>
      <c r="D133" s="80"/>
      <c r="E133" s="80"/>
      <c r="F133" s="80"/>
      <c r="G133" s="80"/>
      <c r="H133" s="80"/>
      <c r="I133" s="80"/>
      <c r="J133" s="80"/>
      <c r="K133" s="80"/>
      <c r="L133" s="80"/>
      <c r="M133" s="80"/>
      <c r="O133" s="19"/>
    </row>
    <row r="134" ht="14.25" customHeight="1">
      <c r="B134" s="80"/>
      <c r="C134" s="80"/>
      <c r="D134" s="80"/>
      <c r="E134" s="80"/>
      <c r="F134" s="80"/>
      <c r="G134" s="80"/>
      <c r="H134" s="80"/>
      <c r="I134" s="80"/>
      <c r="J134" s="80"/>
      <c r="K134" s="80"/>
      <c r="L134" s="80"/>
      <c r="M134" s="80"/>
      <c r="O134" s="19"/>
    </row>
    <row r="135" ht="14.25" customHeight="1">
      <c r="B135" s="80"/>
      <c r="C135" s="80"/>
      <c r="D135" s="80"/>
      <c r="E135" s="80"/>
      <c r="F135" s="80"/>
      <c r="G135" s="80"/>
      <c r="H135" s="80"/>
      <c r="I135" s="80"/>
      <c r="J135" s="80"/>
      <c r="K135" s="80"/>
      <c r="L135" s="80"/>
      <c r="M135" s="80"/>
      <c r="O135" s="19"/>
    </row>
    <row r="136" ht="14.25" customHeight="1">
      <c r="B136" s="80"/>
      <c r="C136" s="80"/>
      <c r="D136" s="80"/>
      <c r="E136" s="80"/>
      <c r="F136" s="80"/>
      <c r="G136" s="80"/>
      <c r="H136" s="80"/>
      <c r="I136" s="80"/>
      <c r="J136" s="80"/>
      <c r="K136" s="80"/>
      <c r="L136" s="80"/>
      <c r="M136" s="80"/>
      <c r="O136" s="19"/>
    </row>
    <row r="137" ht="14.25" customHeight="1">
      <c r="B137" s="80"/>
      <c r="C137" s="80"/>
      <c r="D137" s="80"/>
      <c r="E137" s="80"/>
      <c r="F137" s="80"/>
      <c r="G137" s="80"/>
      <c r="H137" s="80"/>
      <c r="I137" s="80"/>
      <c r="J137" s="80"/>
      <c r="K137" s="80"/>
      <c r="L137" s="80"/>
      <c r="M137" s="80"/>
      <c r="O137" s="19"/>
    </row>
    <row r="138" ht="14.25" customHeight="1">
      <c r="B138" s="80"/>
      <c r="C138" s="80"/>
      <c r="D138" s="80"/>
      <c r="E138" s="80"/>
      <c r="F138" s="80"/>
      <c r="G138" s="80"/>
      <c r="H138" s="80"/>
      <c r="I138" s="80"/>
      <c r="J138" s="80"/>
      <c r="K138" s="80"/>
      <c r="L138" s="80"/>
      <c r="M138" s="80"/>
      <c r="O138" s="19"/>
    </row>
    <row r="139" ht="14.25" customHeight="1">
      <c r="B139" s="80"/>
      <c r="C139" s="80"/>
      <c r="D139" s="80"/>
      <c r="E139" s="80"/>
      <c r="F139" s="80"/>
      <c r="G139" s="80"/>
      <c r="H139" s="80"/>
      <c r="I139" s="80"/>
      <c r="J139" s="80"/>
      <c r="K139" s="80"/>
      <c r="L139" s="80"/>
      <c r="M139" s="80"/>
      <c r="O139" s="19"/>
    </row>
    <row r="140" ht="14.25" customHeight="1">
      <c r="B140" s="80"/>
      <c r="C140" s="80"/>
      <c r="D140" s="80"/>
      <c r="E140" s="80"/>
      <c r="F140" s="80"/>
      <c r="G140" s="80"/>
      <c r="H140" s="80"/>
      <c r="I140" s="80"/>
      <c r="J140" s="80"/>
      <c r="K140" s="80"/>
      <c r="L140" s="80"/>
      <c r="M140" s="80"/>
      <c r="O140" s="19"/>
    </row>
    <row r="141" ht="14.25" customHeight="1">
      <c r="B141" s="80"/>
      <c r="C141" s="80"/>
      <c r="D141" s="80"/>
      <c r="E141" s="80"/>
      <c r="F141" s="80"/>
      <c r="G141" s="80"/>
      <c r="H141" s="80"/>
      <c r="I141" s="80"/>
      <c r="J141" s="80"/>
      <c r="K141" s="80"/>
      <c r="L141" s="80"/>
      <c r="M141" s="80"/>
      <c r="O141" s="19"/>
    </row>
    <row r="142" ht="14.25" customHeight="1">
      <c r="B142" s="80"/>
      <c r="C142" s="80"/>
      <c r="D142" s="80"/>
      <c r="E142" s="80"/>
      <c r="F142" s="80"/>
      <c r="G142" s="80"/>
      <c r="H142" s="80"/>
      <c r="I142" s="80"/>
      <c r="J142" s="80"/>
      <c r="K142" s="80"/>
      <c r="L142" s="80"/>
      <c r="M142" s="80"/>
      <c r="O142" s="19"/>
    </row>
    <row r="143" ht="14.25" customHeight="1">
      <c r="B143" s="80"/>
      <c r="C143" s="80"/>
      <c r="D143" s="80"/>
      <c r="E143" s="80"/>
      <c r="F143" s="80"/>
      <c r="G143" s="80"/>
      <c r="H143" s="80"/>
      <c r="I143" s="80"/>
      <c r="J143" s="80"/>
      <c r="K143" s="80"/>
      <c r="L143" s="80"/>
      <c r="M143" s="80"/>
      <c r="O143" s="19"/>
    </row>
    <row r="144" ht="14.25" customHeight="1">
      <c r="B144" s="80"/>
      <c r="C144" s="80"/>
      <c r="D144" s="80"/>
      <c r="E144" s="80"/>
      <c r="F144" s="80"/>
      <c r="G144" s="80"/>
      <c r="H144" s="80"/>
      <c r="I144" s="80"/>
      <c r="J144" s="80"/>
      <c r="K144" s="80"/>
      <c r="L144" s="80"/>
      <c r="M144" s="80"/>
      <c r="O144" s="19"/>
    </row>
    <row r="145" ht="14.25" customHeight="1">
      <c r="B145" s="80"/>
      <c r="C145" s="80"/>
      <c r="D145" s="80"/>
      <c r="E145" s="80"/>
      <c r="F145" s="80"/>
      <c r="G145" s="80"/>
      <c r="H145" s="80"/>
      <c r="I145" s="80"/>
      <c r="J145" s="80"/>
      <c r="K145" s="80"/>
      <c r="L145" s="80"/>
      <c r="M145" s="80"/>
      <c r="O145" s="19"/>
    </row>
    <row r="146" ht="14.25" customHeight="1">
      <c r="B146" s="80"/>
      <c r="C146" s="80"/>
      <c r="D146" s="80"/>
      <c r="E146" s="80"/>
      <c r="F146" s="80"/>
      <c r="G146" s="80"/>
      <c r="H146" s="80"/>
      <c r="I146" s="80"/>
      <c r="J146" s="80"/>
      <c r="K146" s="80"/>
      <c r="L146" s="80"/>
      <c r="M146" s="80"/>
      <c r="O146" s="19"/>
    </row>
    <row r="147" ht="14.25" customHeight="1">
      <c r="B147" s="80"/>
      <c r="C147" s="80"/>
      <c r="D147" s="80"/>
      <c r="E147" s="80"/>
      <c r="F147" s="80"/>
      <c r="G147" s="80"/>
      <c r="H147" s="80"/>
      <c r="I147" s="80"/>
      <c r="J147" s="80"/>
      <c r="K147" s="80"/>
      <c r="L147" s="80"/>
      <c r="M147" s="80"/>
      <c r="O147" s="19"/>
    </row>
    <row r="148" ht="14.25" customHeight="1">
      <c r="B148" s="80"/>
      <c r="C148" s="80"/>
      <c r="D148" s="80"/>
      <c r="E148" s="80"/>
      <c r="F148" s="80"/>
      <c r="G148" s="80"/>
      <c r="H148" s="80"/>
      <c r="I148" s="80"/>
      <c r="J148" s="80"/>
      <c r="K148" s="80"/>
      <c r="L148" s="80"/>
      <c r="M148" s="80"/>
      <c r="O148" s="19"/>
    </row>
    <row r="149" ht="14.25" customHeight="1">
      <c r="B149" s="80"/>
      <c r="C149" s="80"/>
      <c r="D149" s="80"/>
      <c r="E149" s="80"/>
      <c r="F149" s="80"/>
      <c r="G149" s="80"/>
      <c r="H149" s="80"/>
      <c r="I149" s="80"/>
      <c r="J149" s="80"/>
      <c r="K149" s="80"/>
      <c r="L149" s="80"/>
      <c r="M149" s="80"/>
      <c r="O149" s="19"/>
    </row>
    <row r="150" ht="14.25" customHeight="1">
      <c r="B150" s="80"/>
      <c r="C150" s="80"/>
      <c r="D150" s="80"/>
      <c r="E150" s="80"/>
      <c r="F150" s="80"/>
      <c r="G150" s="80"/>
      <c r="H150" s="80"/>
      <c r="I150" s="80"/>
      <c r="J150" s="80"/>
      <c r="K150" s="80"/>
      <c r="L150" s="80"/>
      <c r="M150" s="80"/>
      <c r="O150" s="19"/>
    </row>
    <row r="151" ht="14.25" customHeight="1">
      <c r="B151" s="80"/>
      <c r="C151" s="80"/>
      <c r="D151" s="80"/>
      <c r="E151" s="80"/>
      <c r="F151" s="80"/>
      <c r="G151" s="80"/>
      <c r="H151" s="80"/>
      <c r="I151" s="80"/>
      <c r="J151" s="80"/>
      <c r="K151" s="80"/>
      <c r="L151" s="80"/>
      <c r="M151" s="80"/>
      <c r="O151" s="19"/>
    </row>
    <row r="152" ht="14.25" customHeight="1">
      <c r="B152" s="80"/>
      <c r="C152" s="80"/>
      <c r="D152" s="80"/>
      <c r="E152" s="80"/>
      <c r="F152" s="80"/>
      <c r="G152" s="80"/>
      <c r="H152" s="80"/>
      <c r="I152" s="80"/>
      <c r="J152" s="80"/>
      <c r="K152" s="80"/>
      <c r="L152" s="80"/>
      <c r="M152" s="80"/>
      <c r="O152" s="19"/>
    </row>
    <row r="153" ht="14.25" customHeight="1">
      <c r="B153" s="80"/>
      <c r="C153" s="80"/>
      <c r="D153" s="80"/>
      <c r="E153" s="80"/>
      <c r="F153" s="80"/>
      <c r="G153" s="80"/>
      <c r="H153" s="80"/>
      <c r="I153" s="80"/>
      <c r="J153" s="80"/>
      <c r="K153" s="80"/>
      <c r="L153" s="80"/>
      <c r="M153" s="80"/>
      <c r="O153" s="19"/>
    </row>
    <row r="154" ht="14.25" customHeight="1">
      <c r="B154" s="80"/>
      <c r="C154" s="80"/>
      <c r="D154" s="80"/>
      <c r="E154" s="80"/>
      <c r="F154" s="80"/>
      <c r="G154" s="80"/>
      <c r="H154" s="80"/>
      <c r="I154" s="80"/>
      <c r="J154" s="80"/>
      <c r="K154" s="80"/>
      <c r="L154" s="80"/>
      <c r="M154" s="80"/>
      <c r="O154" s="19"/>
    </row>
    <row r="155" ht="14.25" customHeight="1">
      <c r="B155" s="80"/>
      <c r="C155" s="80"/>
      <c r="D155" s="80"/>
      <c r="E155" s="80"/>
      <c r="F155" s="80"/>
      <c r="G155" s="80"/>
      <c r="H155" s="80"/>
      <c r="I155" s="80"/>
      <c r="J155" s="80"/>
      <c r="K155" s="80"/>
      <c r="L155" s="80"/>
      <c r="M155" s="80"/>
      <c r="O155" s="19"/>
    </row>
    <row r="156" ht="14.25" customHeight="1">
      <c r="B156" s="80"/>
      <c r="C156" s="80"/>
      <c r="D156" s="80"/>
      <c r="E156" s="80"/>
      <c r="F156" s="80"/>
      <c r="G156" s="80"/>
      <c r="H156" s="80"/>
      <c r="I156" s="80"/>
      <c r="J156" s="80"/>
      <c r="K156" s="80"/>
      <c r="L156" s="80"/>
      <c r="M156" s="80"/>
      <c r="O156" s="19"/>
    </row>
    <row r="157" ht="14.25" customHeight="1">
      <c r="B157" s="80"/>
      <c r="C157" s="80"/>
      <c r="D157" s="80"/>
      <c r="E157" s="80"/>
      <c r="F157" s="80"/>
      <c r="G157" s="80"/>
      <c r="H157" s="80"/>
      <c r="I157" s="80"/>
      <c r="J157" s="80"/>
      <c r="K157" s="80"/>
      <c r="L157" s="80"/>
      <c r="M157" s="80"/>
      <c r="O157" s="19"/>
    </row>
    <row r="158" ht="14.25" customHeight="1">
      <c r="B158" s="80"/>
      <c r="C158" s="80"/>
      <c r="D158" s="80"/>
      <c r="E158" s="80"/>
      <c r="F158" s="80"/>
      <c r="G158" s="80"/>
      <c r="H158" s="80"/>
      <c r="I158" s="80"/>
      <c r="J158" s="80"/>
      <c r="K158" s="80"/>
      <c r="L158" s="80"/>
      <c r="M158" s="80"/>
      <c r="O158" s="19"/>
    </row>
    <row r="159" ht="14.25" customHeight="1">
      <c r="B159" s="80"/>
      <c r="C159" s="80"/>
      <c r="D159" s="80"/>
      <c r="E159" s="80"/>
      <c r="F159" s="80"/>
      <c r="G159" s="80"/>
      <c r="H159" s="80"/>
      <c r="I159" s="80"/>
      <c r="J159" s="80"/>
      <c r="K159" s="80"/>
      <c r="L159" s="80"/>
      <c r="M159" s="80"/>
      <c r="O159" s="19"/>
    </row>
    <row r="160" ht="14.25" customHeight="1">
      <c r="B160" s="80"/>
      <c r="C160" s="80"/>
      <c r="D160" s="80"/>
      <c r="E160" s="80"/>
      <c r="F160" s="80"/>
      <c r="G160" s="80"/>
      <c r="H160" s="80"/>
      <c r="I160" s="80"/>
      <c r="J160" s="80"/>
      <c r="K160" s="80"/>
      <c r="L160" s="80"/>
      <c r="M160" s="80"/>
      <c r="O160" s="19"/>
    </row>
    <row r="161" ht="14.25" customHeight="1">
      <c r="B161" s="80"/>
      <c r="C161" s="80"/>
      <c r="D161" s="80"/>
      <c r="E161" s="80"/>
      <c r="F161" s="80"/>
      <c r="G161" s="80"/>
      <c r="H161" s="80"/>
      <c r="I161" s="80"/>
      <c r="J161" s="80"/>
      <c r="K161" s="80"/>
      <c r="L161" s="80"/>
      <c r="M161" s="80"/>
      <c r="O161" s="19"/>
    </row>
    <row r="162" ht="14.25" customHeight="1">
      <c r="B162" s="80"/>
      <c r="C162" s="80"/>
      <c r="D162" s="80"/>
      <c r="E162" s="80"/>
      <c r="F162" s="80"/>
      <c r="G162" s="80"/>
      <c r="H162" s="80"/>
      <c r="I162" s="80"/>
      <c r="J162" s="80"/>
      <c r="K162" s="80"/>
      <c r="L162" s="80"/>
      <c r="M162" s="80"/>
      <c r="O162" s="19"/>
    </row>
    <row r="163" ht="14.25" customHeight="1">
      <c r="B163" s="80"/>
      <c r="C163" s="80"/>
      <c r="D163" s="80"/>
      <c r="E163" s="80"/>
      <c r="F163" s="80"/>
      <c r="G163" s="80"/>
      <c r="H163" s="80"/>
      <c r="I163" s="80"/>
      <c r="J163" s="80"/>
      <c r="K163" s="80"/>
      <c r="L163" s="80"/>
      <c r="M163" s="80"/>
      <c r="O163" s="19"/>
    </row>
    <row r="164" ht="14.25" customHeight="1">
      <c r="B164" s="80"/>
      <c r="C164" s="80"/>
      <c r="D164" s="80"/>
      <c r="E164" s="80"/>
      <c r="F164" s="80"/>
      <c r="G164" s="80"/>
      <c r="H164" s="80"/>
      <c r="I164" s="80"/>
      <c r="J164" s="80"/>
      <c r="K164" s="80"/>
      <c r="L164" s="80"/>
      <c r="M164" s="80"/>
      <c r="O164" s="19"/>
    </row>
    <row r="165" ht="14.25" customHeight="1">
      <c r="B165" s="80"/>
      <c r="C165" s="80"/>
      <c r="D165" s="80"/>
      <c r="E165" s="80"/>
      <c r="F165" s="80"/>
      <c r="G165" s="80"/>
      <c r="H165" s="80"/>
      <c r="I165" s="80"/>
      <c r="J165" s="80"/>
      <c r="K165" s="80"/>
      <c r="L165" s="80"/>
      <c r="M165" s="80"/>
      <c r="O165" s="19"/>
    </row>
    <row r="166" ht="14.25" customHeight="1">
      <c r="B166" s="80"/>
      <c r="C166" s="80"/>
      <c r="D166" s="80"/>
      <c r="E166" s="80"/>
      <c r="F166" s="80"/>
      <c r="G166" s="80"/>
      <c r="H166" s="80"/>
      <c r="I166" s="80"/>
      <c r="J166" s="80"/>
      <c r="K166" s="80"/>
      <c r="L166" s="80"/>
      <c r="M166" s="80"/>
      <c r="O166" s="19"/>
    </row>
    <row r="167" ht="14.25" customHeight="1">
      <c r="B167" s="80"/>
      <c r="C167" s="80"/>
      <c r="D167" s="80"/>
      <c r="E167" s="80"/>
      <c r="F167" s="80"/>
      <c r="G167" s="80"/>
      <c r="H167" s="80"/>
      <c r="I167" s="80"/>
      <c r="J167" s="80"/>
      <c r="K167" s="80"/>
      <c r="L167" s="80"/>
      <c r="M167" s="80"/>
      <c r="O167" s="19"/>
    </row>
    <row r="168" ht="14.25" customHeight="1">
      <c r="B168" s="80"/>
      <c r="C168" s="80"/>
      <c r="D168" s="80"/>
      <c r="E168" s="80"/>
      <c r="F168" s="80"/>
      <c r="G168" s="80"/>
      <c r="H168" s="80"/>
      <c r="I168" s="80"/>
      <c r="J168" s="80"/>
      <c r="K168" s="80"/>
      <c r="L168" s="80"/>
      <c r="M168" s="80"/>
      <c r="O168" s="19"/>
    </row>
    <row r="169" ht="14.25" customHeight="1">
      <c r="B169" s="80"/>
      <c r="C169" s="80"/>
      <c r="D169" s="80"/>
      <c r="E169" s="80"/>
      <c r="F169" s="80"/>
      <c r="G169" s="80"/>
      <c r="H169" s="80"/>
      <c r="I169" s="80"/>
      <c r="J169" s="80"/>
      <c r="K169" s="80"/>
      <c r="L169" s="80"/>
      <c r="M169" s="80"/>
      <c r="O169" s="19"/>
    </row>
    <row r="170" ht="14.25" customHeight="1">
      <c r="B170" s="80"/>
      <c r="C170" s="80"/>
      <c r="D170" s="80"/>
      <c r="E170" s="80"/>
      <c r="F170" s="80"/>
      <c r="G170" s="80"/>
      <c r="H170" s="80"/>
      <c r="I170" s="80"/>
      <c r="J170" s="80"/>
      <c r="K170" s="80"/>
      <c r="L170" s="80"/>
      <c r="M170" s="80"/>
      <c r="O170" s="19"/>
    </row>
    <row r="171" ht="14.25" customHeight="1">
      <c r="B171" s="80"/>
      <c r="C171" s="80"/>
      <c r="D171" s="80"/>
      <c r="E171" s="80"/>
      <c r="F171" s="80"/>
      <c r="G171" s="80"/>
      <c r="H171" s="80"/>
      <c r="I171" s="80"/>
      <c r="J171" s="80"/>
      <c r="K171" s="80"/>
      <c r="L171" s="80"/>
      <c r="M171" s="80"/>
      <c r="O171" s="19"/>
    </row>
    <row r="172" ht="14.25" customHeight="1">
      <c r="B172" s="80"/>
      <c r="C172" s="80"/>
      <c r="D172" s="80"/>
      <c r="E172" s="80"/>
      <c r="F172" s="80"/>
      <c r="G172" s="80"/>
      <c r="H172" s="80"/>
      <c r="I172" s="80"/>
      <c r="J172" s="80"/>
      <c r="K172" s="80"/>
      <c r="L172" s="80"/>
      <c r="M172" s="80"/>
      <c r="O172" s="19"/>
    </row>
    <row r="173" ht="14.25" customHeight="1">
      <c r="B173" s="80"/>
      <c r="C173" s="80"/>
      <c r="D173" s="80"/>
      <c r="E173" s="80"/>
      <c r="F173" s="80"/>
      <c r="G173" s="80"/>
      <c r="H173" s="80"/>
      <c r="I173" s="80"/>
      <c r="J173" s="80"/>
      <c r="K173" s="80"/>
      <c r="L173" s="80"/>
      <c r="M173" s="80"/>
      <c r="O173" s="19"/>
    </row>
    <row r="174" ht="14.25" customHeight="1">
      <c r="B174" s="80"/>
      <c r="C174" s="80"/>
      <c r="D174" s="80"/>
      <c r="E174" s="80"/>
      <c r="F174" s="80"/>
      <c r="G174" s="80"/>
      <c r="H174" s="80"/>
      <c r="I174" s="80"/>
      <c r="J174" s="80"/>
      <c r="K174" s="80"/>
      <c r="L174" s="80"/>
      <c r="M174" s="80"/>
      <c r="O174" s="19"/>
    </row>
    <row r="175" ht="14.25" customHeight="1">
      <c r="B175" s="80"/>
      <c r="C175" s="80"/>
      <c r="D175" s="80"/>
      <c r="E175" s="80"/>
      <c r="F175" s="80"/>
      <c r="G175" s="80"/>
      <c r="H175" s="80"/>
      <c r="I175" s="80"/>
      <c r="J175" s="80"/>
      <c r="K175" s="80"/>
      <c r="L175" s="80"/>
      <c r="M175" s="80"/>
      <c r="O175" s="19"/>
    </row>
    <row r="176" ht="14.25" customHeight="1">
      <c r="B176" s="80"/>
      <c r="C176" s="80"/>
      <c r="D176" s="80"/>
      <c r="E176" s="80"/>
      <c r="F176" s="80"/>
      <c r="G176" s="80"/>
      <c r="H176" s="80"/>
      <c r="I176" s="80"/>
      <c r="J176" s="80"/>
      <c r="K176" s="80"/>
      <c r="L176" s="80"/>
      <c r="M176" s="80"/>
      <c r="O176" s="19"/>
    </row>
    <row r="177" ht="14.25" customHeight="1">
      <c r="B177" s="80"/>
      <c r="C177" s="80"/>
      <c r="D177" s="80"/>
      <c r="E177" s="80"/>
      <c r="F177" s="80"/>
      <c r="G177" s="80"/>
      <c r="H177" s="80"/>
      <c r="I177" s="80"/>
      <c r="J177" s="80"/>
      <c r="K177" s="80"/>
      <c r="L177" s="80"/>
      <c r="M177" s="80"/>
      <c r="O177" s="19"/>
    </row>
    <row r="178" ht="14.25" customHeight="1">
      <c r="B178" s="80"/>
      <c r="C178" s="80"/>
      <c r="D178" s="80"/>
      <c r="E178" s="80"/>
      <c r="F178" s="80"/>
      <c r="G178" s="80"/>
      <c r="H178" s="80"/>
      <c r="I178" s="80"/>
      <c r="J178" s="80"/>
      <c r="K178" s="80"/>
      <c r="L178" s="80"/>
      <c r="M178" s="80"/>
      <c r="O178" s="19"/>
    </row>
    <row r="179" ht="14.25" customHeight="1">
      <c r="B179" s="80"/>
      <c r="C179" s="80"/>
      <c r="D179" s="80"/>
      <c r="E179" s="80"/>
      <c r="F179" s="80"/>
      <c r="G179" s="80"/>
      <c r="H179" s="80"/>
      <c r="I179" s="80"/>
      <c r="J179" s="80"/>
      <c r="K179" s="80"/>
      <c r="L179" s="80"/>
      <c r="M179" s="80"/>
      <c r="O179" s="19"/>
    </row>
    <row r="180" ht="14.25" customHeight="1">
      <c r="B180" s="80"/>
      <c r="C180" s="80"/>
      <c r="D180" s="80"/>
      <c r="E180" s="80"/>
      <c r="F180" s="80"/>
      <c r="G180" s="80"/>
      <c r="H180" s="80"/>
      <c r="I180" s="80"/>
      <c r="J180" s="80"/>
      <c r="K180" s="80"/>
      <c r="L180" s="80"/>
      <c r="M180" s="80"/>
      <c r="O180" s="19"/>
    </row>
    <row r="181" ht="14.25" customHeight="1">
      <c r="B181" s="80"/>
      <c r="C181" s="80"/>
      <c r="D181" s="80"/>
      <c r="E181" s="80"/>
      <c r="F181" s="80"/>
      <c r="G181" s="80"/>
      <c r="H181" s="80"/>
      <c r="I181" s="80"/>
      <c r="J181" s="80"/>
      <c r="K181" s="80"/>
      <c r="L181" s="80"/>
      <c r="M181" s="80"/>
      <c r="O181" s="19"/>
    </row>
    <row r="182" ht="14.25" customHeight="1">
      <c r="B182" s="80"/>
      <c r="C182" s="80"/>
      <c r="D182" s="80"/>
      <c r="E182" s="80"/>
      <c r="F182" s="80"/>
      <c r="G182" s="80"/>
      <c r="H182" s="80"/>
      <c r="I182" s="80"/>
      <c r="J182" s="80"/>
      <c r="K182" s="80"/>
      <c r="L182" s="80"/>
      <c r="M182" s="80"/>
      <c r="O182" s="19"/>
    </row>
    <row r="183" ht="14.25" customHeight="1">
      <c r="B183" s="80"/>
      <c r="C183" s="80"/>
      <c r="D183" s="80"/>
      <c r="E183" s="80"/>
      <c r="F183" s="80"/>
      <c r="G183" s="80"/>
      <c r="H183" s="80"/>
      <c r="I183" s="80"/>
      <c r="J183" s="80"/>
      <c r="K183" s="80"/>
      <c r="L183" s="80"/>
      <c r="M183" s="80"/>
      <c r="O183" s="19"/>
    </row>
    <row r="184" ht="14.25" customHeight="1">
      <c r="B184" s="80"/>
      <c r="C184" s="80"/>
      <c r="D184" s="80"/>
      <c r="E184" s="80"/>
      <c r="F184" s="80"/>
      <c r="G184" s="80"/>
      <c r="H184" s="80"/>
      <c r="I184" s="80"/>
      <c r="J184" s="80"/>
      <c r="K184" s="80"/>
      <c r="L184" s="80"/>
      <c r="M184" s="80"/>
      <c r="O184" s="19"/>
    </row>
    <row r="185" ht="14.25" customHeight="1">
      <c r="B185" s="80"/>
      <c r="C185" s="80"/>
      <c r="D185" s="80"/>
      <c r="E185" s="80"/>
      <c r="F185" s="80"/>
      <c r="G185" s="80"/>
      <c r="H185" s="80"/>
      <c r="I185" s="80"/>
      <c r="J185" s="80"/>
      <c r="K185" s="80"/>
      <c r="L185" s="80"/>
      <c r="M185" s="80"/>
      <c r="O185" s="19"/>
    </row>
    <row r="186" ht="14.25" customHeight="1">
      <c r="B186" s="80"/>
      <c r="C186" s="80"/>
      <c r="D186" s="80"/>
      <c r="E186" s="80"/>
      <c r="F186" s="80"/>
      <c r="G186" s="80"/>
      <c r="H186" s="80"/>
      <c r="I186" s="80"/>
      <c r="J186" s="80"/>
      <c r="K186" s="80"/>
      <c r="L186" s="80"/>
      <c r="M186" s="80"/>
      <c r="O186" s="19"/>
    </row>
    <row r="187" ht="14.25" customHeight="1">
      <c r="B187" s="80"/>
      <c r="C187" s="80"/>
      <c r="D187" s="80"/>
      <c r="E187" s="80"/>
      <c r="F187" s="80"/>
      <c r="G187" s="80"/>
      <c r="H187" s="80"/>
      <c r="I187" s="80"/>
      <c r="J187" s="80"/>
      <c r="K187" s="80"/>
      <c r="L187" s="80"/>
      <c r="M187" s="80"/>
      <c r="O187" s="19"/>
    </row>
    <row r="188" ht="14.25" customHeight="1">
      <c r="B188" s="80"/>
      <c r="C188" s="80"/>
      <c r="D188" s="80"/>
      <c r="E188" s="80"/>
      <c r="F188" s="80"/>
      <c r="G188" s="80"/>
      <c r="H188" s="80"/>
      <c r="I188" s="80"/>
      <c r="J188" s="80"/>
      <c r="K188" s="80"/>
      <c r="L188" s="80"/>
      <c r="M188" s="80"/>
      <c r="O188" s="19"/>
    </row>
    <row r="189" ht="14.25" customHeight="1">
      <c r="B189" s="80"/>
      <c r="C189" s="80"/>
      <c r="D189" s="80"/>
      <c r="E189" s="80"/>
      <c r="F189" s="80"/>
      <c r="G189" s="80"/>
      <c r="H189" s="80"/>
      <c r="I189" s="80"/>
      <c r="J189" s="80"/>
      <c r="K189" s="80"/>
      <c r="L189" s="80"/>
      <c r="M189" s="80"/>
      <c r="O189" s="19"/>
    </row>
    <row r="190" ht="14.25" customHeight="1">
      <c r="B190" s="80"/>
      <c r="C190" s="80"/>
      <c r="D190" s="80"/>
      <c r="E190" s="80"/>
      <c r="F190" s="80"/>
      <c r="G190" s="80"/>
      <c r="H190" s="80"/>
      <c r="I190" s="80"/>
      <c r="J190" s="80"/>
      <c r="K190" s="80"/>
      <c r="L190" s="80"/>
      <c r="M190" s="80"/>
      <c r="O190" s="19"/>
    </row>
    <row r="191" ht="14.25" customHeight="1">
      <c r="B191" s="80"/>
      <c r="C191" s="80"/>
      <c r="D191" s="80"/>
      <c r="E191" s="80"/>
      <c r="F191" s="80"/>
      <c r="G191" s="80"/>
      <c r="H191" s="80"/>
      <c r="I191" s="80"/>
      <c r="J191" s="80"/>
      <c r="K191" s="80"/>
      <c r="L191" s="80"/>
      <c r="M191" s="80"/>
      <c r="O191" s="19"/>
    </row>
    <row r="192" ht="14.25" customHeight="1">
      <c r="B192" s="80"/>
      <c r="C192" s="80"/>
      <c r="D192" s="80"/>
      <c r="E192" s="80"/>
      <c r="F192" s="80"/>
      <c r="G192" s="80"/>
      <c r="H192" s="80"/>
      <c r="I192" s="80"/>
      <c r="J192" s="80"/>
      <c r="K192" s="80"/>
      <c r="L192" s="80"/>
      <c r="M192" s="80"/>
      <c r="O192" s="19"/>
    </row>
    <row r="193" ht="14.25" customHeight="1">
      <c r="B193" s="80"/>
      <c r="C193" s="80"/>
      <c r="D193" s="80"/>
      <c r="E193" s="80"/>
      <c r="F193" s="80"/>
      <c r="G193" s="80"/>
      <c r="H193" s="80"/>
      <c r="I193" s="80"/>
      <c r="J193" s="80"/>
      <c r="K193" s="80"/>
      <c r="L193" s="80"/>
      <c r="M193" s="80"/>
      <c r="O193" s="19"/>
    </row>
    <row r="194" ht="14.25" customHeight="1">
      <c r="B194" s="80"/>
      <c r="C194" s="80"/>
      <c r="D194" s="80"/>
      <c r="E194" s="80"/>
      <c r="F194" s="80"/>
      <c r="G194" s="80"/>
      <c r="H194" s="80"/>
      <c r="I194" s="80"/>
      <c r="J194" s="80"/>
      <c r="K194" s="80"/>
      <c r="L194" s="80"/>
      <c r="M194" s="80"/>
      <c r="O194" s="19"/>
    </row>
    <row r="195" ht="14.25" customHeight="1">
      <c r="B195" s="80"/>
      <c r="C195" s="80"/>
      <c r="D195" s="80"/>
      <c r="E195" s="80"/>
      <c r="F195" s="80"/>
      <c r="G195" s="80"/>
      <c r="H195" s="80"/>
      <c r="I195" s="80"/>
      <c r="J195" s="80"/>
      <c r="K195" s="80"/>
      <c r="L195" s="80"/>
      <c r="M195" s="80"/>
      <c r="O195" s="19"/>
    </row>
    <row r="196" ht="14.25" customHeight="1">
      <c r="B196" s="80"/>
      <c r="C196" s="80"/>
      <c r="D196" s="80"/>
      <c r="E196" s="80"/>
      <c r="F196" s="80"/>
      <c r="G196" s="80"/>
      <c r="H196" s="80"/>
      <c r="I196" s="80"/>
      <c r="J196" s="80"/>
      <c r="K196" s="80"/>
      <c r="L196" s="80"/>
      <c r="M196" s="80"/>
      <c r="O196" s="19"/>
    </row>
    <row r="197" ht="14.25" customHeight="1">
      <c r="B197" s="80"/>
      <c r="C197" s="80"/>
      <c r="D197" s="80"/>
      <c r="E197" s="80"/>
      <c r="F197" s="80"/>
      <c r="G197" s="80"/>
      <c r="H197" s="80"/>
      <c r="I197" s="80"/>
      <c r="J197" s="80"/>
      <c r="K197" s="80"/>
      <c r="L197" s="80"/>
      <c r="M197" s="80"/>
      <c r="O197" s="19"/>
    </row>
    <row r="198" ht="14.25" customHeight="1">
      <c r="B198" s="80"/>
      <c r="C198" s="80"/>
      <c r="D198" s="80"/>
      <c r="E198" s="80"/>
      <c r="F198" s="80"/>
      <c r="G198" s="80"/>
      <c r="H198" s="80"/>
      <c r="I198" s="80"/>
      <c r="J198" s="80"/>
      <c r="K198" s="80"/>
      <c r="L198" s="80"/>
      <c r="M198" s="80"/>
      <c r="O198" s="19"/>
    </row>
    <row r="199" ht="14.25" customHeight="1">
      <c r="B199" s="80"/>
      <c r="C199" s="80"/>
      <c r="D199" s="80"/>
      <c r="E199" s="80"/>
      <c r="F199" s="80"/>
      <c r="G199" s="80"/>
      <c r="H199" s="80"/>
      <c r="I199" s="80"/>
      <c r="J199" s="80"/>
      <c r="K199" s="80"/>
      <c r="L199" s="80"/>
      <c r="M199" s="80"/>
      <c r="O199" s="19"/>
    </row>
    <row r="200" ht="14.25" customHeight="1">
      <c r="B200" s="80"/>
      <c r="C200" s="80"/>
      <c r="D200" s="80"/>
      <c r="E200" s="80"/>
      <c r="F200" s="80"/>
      <c r="G200" s="80"/>
      <c r="H200" s="80"/>
      <c r="I200" s="80"/>
      <c r="J200" s="80"/>
      <c r="K200" s="80"/>
      <c r="L200" s="80"/>
      <c r="M200" s="80"/>
      <c r="O200" s="19"/>
    </row>
    <row r="201" ht="14.25" customHeight="1">
      <c r="B201" s="80"/>
      <c r="C201" s="80"/>
      <c r="D201" s="80"/>
      <c r="E201" s="80"/>
      <c r="F201" s="80"/>
      <c r="G201" s="80"/>
      <c r="H201" s="80"/>
      <c r="I201" s="80"/>
      <c r="J201" s="80"/>
      <c r="K201" s="80"/>
      <c r="L201" s="80"/>
      <c r="M201" s="80"/>
      <c r="O201" s="19"/>
    </row>
    <row r="202" ht="14.25" customHeight="1">
      <c r="B202" s="80"/>
      <c r="C202" s="80"/>
      <c r="D202" s="80"/>
      <c r="E202" s="80"/>
      <c r="F202" s="80"/>
      <c r="G202" s="80"/>
      <c r="H202" s="80"/>
      <c r="I202" s="80"/>
      <c r="J202" s="80"/>
      <c r="K202" s="80"/>
      <c r="L202" s="80"/>
      <c r="M202" s="80"/>
      <c r="O202" s="19"/>
    </row>
    <row r="203" ht="14.25" customHeight="1">
      <c r="B203" s="80"/>
      <c r="C203" s="80"/>
      <c r="D203" s="80"/>
      <c r="E203" s="80"/>
      <c r="F203" s="80"/>
      <c r="G203" s="80"/>
      <c r="H203" s="80"/>
      <c r="I203" s="80"/>
      <c r="J203" s="80"/>
      <c r="K203" s="80"/>
      <c r="L203" s="80"/>
      <c r="M203" s="80"/>
      <c r="O203" s="19"/>
    </row>
    <row r="204" ht="14.25" customHeight="1">
      <c r="B204" s="80"/>
      <c r="C204" s="80"/>
      <c r="D204" s="80"/>
      <c r="E204" s="80"/>
      <c r="F204" s="80"/>
      <c r="G204" s="80"/>
      <c r="H204" s="80"/>
      <c r="I204" s="80"/>
      <c r="J204" s="80"/>
      <c r="K204" s="80"/>
      <c r="L204" s="80"/>
      <c r="M204" s="80"/>
      <c r="O204" s="19"/>
    </row>
    <row r="205" ht="14.25" customHeight="1">
      <c r="B205" s="80"/>
      <c r="C205" s="80"/>
      <c r="D205" s="80"/>
      <c r="E205" s="80"/>
      <c r="F205" s="80"/>
      <c r="G205" s="80"/>
      <c r="H205" s="80"/>
      <c r="I205" s="80"/>
      <c r="J205" s="80"/>
      <c r="K205" s="80"/>
      <c r="L205" s="80"/>
      <c r="M205" s="80"/>
      <c r="O205" s="19"/>
    </row>
    <row r="206" ht="14.25" customHeight="1">
      <c r="B206" s="80"/>
      <c r="C206" s="80"/>
      <c r="D206" s="80"/>
      <c r="E206" s="80"/>
      <c r="F206" s="80"/>
      <c r="G206" s="80"/>
      <c r="H206" s="80"/>
      <c r="I206" s="80"/>
      <c r="J206" s="80"/>
      <c r="K206" s="80"/>
      <c r="L206" s="80"/>
      <c r="M206" s="80"/>
      <c r="O206" s="19"/>
    </row>
    <row r="207" ht="14.25" customHeight="1">
      <c r="B207" s="80"/>
      <c r="C207" s="80"/>
      <c r="D207" s="80"/>
      <c r="E207" s="80"/>
      <c r="F207" s="80"/>
      <c r="G207" s="80"/>
      <c r="H207" s="80"/>
      <c r="I207" s="80"/>
      <c r="J207" s="80"/>
      <c r="K207" s="80"/>
      <c r="L207" s="80"/>
      <c r="M207" s="80"/>
      <c r="O207" s="19"/>
    </row>
    <row r="208" ht="14.25" customHeight="1">
      <c r="B208" s="80"/>
      <c r="C208" s="80"/>
      <c r="D208" s="80"/>
      <c r="E208" s="80"/>
      <c r="F208" s="80"/>
      <c r="G208" s="80"/>
      <c r="H208" s="80"/>
      <c r="I208" s="80"/>
      <c r="J208" s="80"/>
      <c r="K208" s="80"/>
      <c r="L208" s="80"/>
      <c r="M208" s="80"/>
      <c r="O208" s="19"/>
    </row>
    <row r="209" ht="14.25" customHeight="1">
      <c r="B209" s="80"/>
      <c r="C209" s="80"/>
      <c r="D209" s="80"/>
      <c r="E209" s="80"/>
      <c r="F209" s="80"/>
      <c r="G209" s="80"/>
      <c r="H209" s="80"/>
      <c r="I209" s="80"/>
      <c r="J209" s="80"/>
      <c r="K209" s="80"/>
      <c r="L209" s="80"/>
      <c r="M209" s="80"/>
      <c r="O209" s="19"/>
    </row>
    <row r="210" ht="14.25" customHeight="1">
      <c r="B210" s="80"/>
      <c r="C210" s="80"/>
      <c r="D210" s="80"/>
      <c r="E210" s="80"/>
      <c r="F210" s="80"/>
      <c r="G210" s="80"/>
      <c r="H210" s="80"/>
      <c r="I210" s="80"/>
      <c r="J210" s="80"/>
      <c r="K210" s="80"/>
      <c r="L210" s="80"/>
      <c r="M210" s="80"/>
      <c r="O210" s="19"/>
    </row>
    <row r="211" ht="14.25" customHeight="1">
      <c r="B211" s="80"/>
      <c r="C211" s="80"/>
      <c r="D211" s="80"/>
      <c r="E211" s="80"/>
      <c r="F211" s="80"/>
      <c r="G211" s="80"/>
      <c r="H211" s="80"/>
      <c r="I211" s="80"/>
      <c r="J211" s="80"/>
      <c r="K211" s="80"/>
      <c r="L211" s="80"/>
      <c r="M211" s="80"/>
      <c r="O211" s="19"/>
    </row>
    <row r="212" ht="14.25" customHeight="1">
      <c r="B212" s="80"/>
      <c r="C212" s="80"/>
      <c r="D212" s="80"/>
      <c r="E212" s="80"/>
      <c r="F212" s="80"/>
      <c r="G212" s="80"/>
      <c r="H212" s="80"/>
      <c r="I212" s="80"/>
      <c r="J212" s="80"/>
      <c r="K212" s="80"/>
      <c r="L212" s="80"/>
      <c r="M212" s="80"/>
      <c r="O212" s="19"/>
    </row>
    <row r="213" ht="14.25" customHeight="1">
      <c r="B213" s="80"/>
      <c r="C213" s="80"/>
      <c r="D213" s="80"/>
      <c r="E213" s="80"/>
      <c r="F213" s="80"/>
      <c r="G213" s="80"/>
      <c r="H213" s="80"/>
      <c r="I213" s="80"/>
      <c r="J213" s="80"/>
      <c r="K213" s="80"/>
      <c r="L213" s="80"/>
      <c r="M213" s="80"/>
      <c r="O213" s="19"/>
    </row>
    <row r="214" ht="14.25" customHeight="1">
      <c r="B214" s="80"/>
      <c r="C214" s="80"/>
      <c r="D214" s="80"/>
      <c r="E214" s="80"/>
      <c r="F214" s="80"/>
      <c r="G214" s="80"/>
      <c r="H214" s="80"/>
      <c r="I214" s="80"/>
      <c r="J214" s="80"/>
      <c r="K214" s="80"/>
      <c r="L214" s="80"/>
      <c r="M214" s="80"/>
      <c r="O214" s="19"/>
    </row>
    <row r="215" ht="14.25" customHeight="1">
      <c r="B215" s="80"/>
      <c r="C215" s="80"/>
      <c r="D215" s="80"/>
      <c r="E215" s="80"/>
      <c r="F215" s="80"/>
      <c r="G215" s="80"/>
      <c r="H215" s="80"/>
      <c r="I215" s="80"/>
      <c r="J215" s="80"/>
      <c r="K215" s="80"/>
      <c r="L215" s="80"/>
      <c r="M215" s="80"/>
      <c r="O215" s="19"/>
    </row>
    <row r="216" ht="14.25" customHeight="1">
      <c r="B216" s="80"/>
      <c r="C216" s="80"/>
      <c r="D216" s="80"/>
      <c r="E216" s="80"/>
      <c r="F216" s="80"/>
      <c r="G216" s="80"/>
      <c r="H216" s="80"/>
      <c r="I216" s="80"/>
      <c r="J216" s="80"/>
      <c r="K216" s="80"/>
      <c r="L216" s="80"/>
      <c r="M216" s="80"/>
      <c r="O216" s="19"/>
    </row>
    <row r="217" ht="14.25" customHeight="1">
      <c r="B217" s="80"/>
      <c r="C217" s="80"/>
      <c r="D217" s="80"/>
      <c r="E217" s="80"/>
      <c r="F217" s="80"/>
      <c r="G217" s="80"/>
      <c r="H217" s="80"/>
      <c r="I217" s="80"/>
      <c r="J217" s="80"/>
      <c r="K217" s="80"/>
      <c r="L217" s="80"/>
      <c r="M217" s="80"/>
      <c r="O217" s="19"/>
    </row>
    <row r="218" ht="14.25" customHeight="1">
      <c r="B218" s="80"/>
      <c r="C218" s="80"/>
      <c r="D218" s="80"/>
      <c r="E218" s="80"/>
      <c r="F218" s="80"/>
      <c r="G218" s="80"/>
      <c r="H218" s="80"/>
      <c r="I218" s="80"/>
      <c r="J218" s="80"/>
      <c r="K218" s="80"/>
      <c r="L218" s="80"/>
      <c r="M218" s="80"/>
      <c r="O218" s="19"/>
    </row>
    <row r="219" ht="14.25" customHeight="1">
      <c r="B219" s="80"/>
      <c r="C219" s="80"/>
      <c r="D219" s="80"/>
      <c r="E219" s="80"/>
      <c r="F219" s="80"/>
      <c r="G219" s="80"/>
      <c r="H219" s="80"/>
      <c r="I219" s="80"/>
      <c r="J219" s="80"/>
      <c r="K219" s="80"/>
      <c r="L219" s="80"/>
      <c r="M219" s="80"/>
      <c r="O219" s="19"/>
    </row>
    <row r="220" ht="14.25" customHeight="1">
      <c r="B220" s="80"/>
      <c r="C220" s="80"/>
      <c r="D220" s="80"/>
      <c r="E220" s="80"/>
      <c r="F220" s="80"/>
      <c r="G220" s="80"/>
      <c r="H220" s="80"/>
      <c r="I220" s="80"/>
      <c r="J220" s="80"/>
      <c r="K220" s="80"/>
      <c r="L220" s="80"/>
      <c r="M220" s="80"/>
      <c r="O220" s="19"/>
    </row>
    <row r="221" ht="14.25" customHeight="1">
      <c r="B221" s="80"/>
      <c r="C221" s="80"/>
      <c r="D221" s="80"/>
      <c r="E221" s="80"/>
      <c r="F221" s="80"/>
      <c r="G221" s="80"/>
      <c r="H221" s="80"/>
      <c r="I221" s="80"/>
      <c r="J221" s="80"/>
      <c r="K221" s="80"/>
      <c r="L221" s="80"/>
      <c r="M221" s="80"/>
      <c r="O221" s="19"/>
    </row>
    <row r="222" ht="14.25" customHeight="1">
      <c r="B222" s="80"/>
      <c r="C222" s="80"/>
      <c r="D222" s="80"/>
      <c r="E222" s="80"/>
      <c r="F222" s="80"/>
      <c r="G222" s="80"/>
      <c r="H222" s="80"/>
      <c r="I222" s="80"/>
      <c r="J222" s="80"/>
      <c r="K222" s="80"/>
      <c r="L222" s="80"/>
      <c r="M222" s="80"/>
      <c r="O222" s="19"/>
    </row>
    <row r="223" ht="14.25" customHeight="1">
      <c r="B223" s="80"/>
      <c r="C223" s="80"/>
      <c r="D223" s="80"/>
      <c r="E223" s="80"/>
      <c r="F223" s="80"/>
      <c r="G223" s="80"/>
      <c r="H223" s="80"/>
      <c r="I223" s="80"/>
      <c r="J223" s="80"/>
      <c r="K223" s="80"/>
      <c r="L223" s="80"/>
      <c r="M223" s="80"/>
      <c r="O223" s="19"/>
    </row>
    <row r="224" ht="14.25" customHeight="1">
      <c r="B224" s="80"/>
      <c r="C224" s="80"/>
      <c r="D224" s="80"/>
      <c r="E224" s="80"/>
      <c r="F224" s="80"/>
      <c r="G224" s="80"/>
      <c r="H224" s="80"/>
      <c r="I224" s="80"/>
      <c r="J224" s="80"/>
      <c r="K224" s="80"/>
      <c r="L224" s="80"/>
      <c r="M224" s="80"/>
      <c r="O224" s="19"/>
    </row>
    <row r="225" ht="14.25" customHeight="1">
      <c r="B225" s="80"/>
      <c r="C225" s="80"/>
      <c r="D225" s="80"/>
      <c r="E225" s="80"/>
      <c r="F225" s="80"/>
      <c r="G225" s="80"/>
      <c r="H225" s="80"/>
      <c r="I225" s="80"/>
      <c r="J225" s="80"/>
      <c r="K225" s="80"/>
      <c r="L225" s="80"/>
      <c r="M225" s="80"/>
      <c r="O225" s="19"/>
    </row>
    <row r="226" ht="14.25" customHeight="1">
      <c r="B226" s="80"/>
      <c r="C226" s="80"/>
      <c r="D226" s="80"/>
      <c r="E226" s="80"/>
      <c r="F226" s="80"/>
      <c r="G226" s="80"/>
      <c r="H226" s="80"/>
      <c r="I226" s="80"/>
      <c r="J226" s="80"/>
      <c r="K226" s="80"/>
      <c r="L226" s="80"/>
      <c r="M226" s="80"/>
      <c r="O226" s="19"/>
    </row>
    <row r="227" ht="14.25" customHeight="1">
      <c r="B227" s="80"/>
      <c r="C227" s="80"/>
      <c r="D227" s="80"/>
      <c r="E227" s="80"/>
      <c r="F227" s="80"/>
      <c r="G227" s="80"/>
      <c r="H227" s="80"/>
      <c r="I227" s="80"/>
      <c r="J227" s="80"/>
      <c r="K227" s="80"/>
      <c r="L227" s="80"/>
      <c r="M227" s="80"/>
      <c r="O227" s="19"/>
    </row>
    <row r="228" ht="14.25" customHeight="1">
      <c r="B228" s="80"/>
      <c r="C228" s="80"/>
      <c r="D228" s="80"/>
      <c r="E228" s="80"/>
      <c r="F228" s="80"/>
      <c r="G228" s="80"/>
      <c r="H228" s="80"/>
      <c r="I228" s="80"/>
      <c r="J228" s="80"/>
      <c r="K228" s="80"/>
      <c r="L228" s="80"/>
      <c r="M228" s="80"/>
      <c r="O228" s="19"/>
    </row>
    <row r="229" ht="14.25" customHeight="1">
      <c r="B229" s="80"/>
      <c r="C229" s="80"/>
      <c r="D229" s="80"/>
      <c r="E229" s="80"/>
      <c r="F229" s="80"/>
      <c r="G229" s="80"/>
      <c r="H229" s="80"/>
      <c r="I229" s="80"/>
      <c r="J229" s="80"/>
      <c r="K229" s="80"/>
      <c r="L229" s="80"/>
      <c r="M229" s="80"/>
      <c r="O229" s="19"/>
    </row>
    <row r="230" ht="14.25" customHeight="1">
      <c r="B230" s="80"/>
      <c r="C230" s="80"/>
      <c r="D230" s="80"/>
      <c r="E230" s="80"/>
      <c r="F230" s="80"/>
      <c r="G230" s="80"/>
      <c r="H230" s="80"/>
      <c r="I230" s="80"/>
      <c r="J230" s="80"/>
      <c r="K230" s="80"/>
      <c r="L230" s="80"/>
      <c r="M230" s="80"/>
      <c r="O230" s="19"/>
    </row>
    <row r="231" ht="14.25" customHeight="1">
      <c r="B231" s="80"/>
      <c r="C231" s="80"/>
      <c r="D231" s="80"/>
      <c r="E231" s="80"/>
      <c r="F231" s="80"/>
      <c r="G231" s="80"/>
      <c r="H231" s="80"/>
      <c r="I231" s="80"/>
      <c r="J231" s="80"/>
      <c r="K231" s="80"/>
      <c r="L231" s="80"/>
      <c r="M231" s="80"/>
      <c r="O231" s="19"/>
    </row>
    <row r="232" ht="14.25" customHeight="1">
      <c r="B232" s="80"/>
      <c r="C232" s="80"/>
      <c r="D232" s="80"/>
      <c r="E232" s="80"/>
      <c r="F232" s="80"/>
      <c r="G232" s="80"/>
      <c r="H232" s="80"/>
      <c r="I232" s="80"/>
      <c r="J232" s="80"/>
      <c r="K232" s="80"/>
      <c r="L232" s="80"/>
      <c r="M232" s="80"/>
      <c r="O232" s="19"/>
    </row>
    <row r="233" ht="14.25" customHeight="1">
      <c r="B233" s="80"/>
      <c r="C233" s="80"/>
      <c r="D233" s="80"/>
      <c r="E233" s="80"/>
      <c r="F233" s="80"/>
      <c r="G233" s="80"/>
      <c r="H233" s="80"/>
      <c r="I233" s="80"/>
      <c r="J233" s="80"/>
      <c r="K233" s="80"/>
      <c r="L233" s="80"/>
      <c r="M233" s="80"/>
      <c r="O233" s="19"/>
    </row>
    <row r="234" ht="14.25" customHeight="1">
      <c r="B234" s="80"/>
      <c r="C234" s="80"/>
      <c r="D234" s="80"/>
      <c r="E234" s="80"/>
      <c r="F234" s="80"/>
      <c r="G234" s="80"/>
      <c r="H234" s="80"/>
      <c r="I234" s="80"/>
      <c r="J234" s="80"/>
      <c r="K234" s="80"/>
      <c r="L234" s="80"/>
      <c r="M234" s="80"/>
      <c r="O234" s="19"/>
    </row>
    <row r="235" ht="14.25" customHeight="1">
      <c r="B235" s="80"/>
      <c r="C235" s="80"/>
      <c r="D235" s="80"/>
      <c r="E235" s="80"/>
      <c r="F235" s="80"/>
      <c r="G235" s="80"/>
      <c r="H235" s="80"/>
      <c r="I235" s="80"/>
      <c r="J235" s="80"/>
      <c r="K235" s="80"/>
      <c r="L235" s="80"/>
      <c r="M235" s="80"/>
      <c r="O235" s="19"/>
    </row>
    <row r="236" ht="14.25" customHeight="1">
      <c r="B236" s="80"/>
      <c r="C236" s="80"/>
      <c r="D236" s="80"/>
      <c r="E236" s="80"/>
      <c r="F236" s="80"/>
      <c r="G236" s="80"/>
      <c r="H236" s="80"/>
      <c r="I236" s="80"/>
      <c r="J236" s="80"/>
      <c r="K236" s="80"/>
      <c r="L236" s="80"/>
      <c r="M236" s="80"/>
      <c r="O236" s="19"/>
    </row>
    <row r="237" ht="14.25" customHeight="1">
      <c r="B237" s="80"/>
      <c r="C237" s="80"/>
      <c r="D237" s="80"/>
      <c r="E237" s="80"/>
      <c r="F237" s="80"/>
      <c r="G237" s="80"/>
      <c r="H237" s="80"/>
      <c r="I237" s="80"/>
      <c r="J237" s="80"/>
      <c r="K237" s="80"/>
      <c r="L237" s="80"/>
      <c r="M237" s="80"/>
      <c r="O237" s="19"/>
    </row>
    <row r="238" ht="14.25" customHeight="1">
      <c r="B238" s="80"/>
      <c r="C238" s="80"/>
      <c r="D238" s="80"/>
      <c r="E238" s="80"/>
      <c r="F238" s="80"/>
      <c r="G238" s="80"/>
      <c r="H238" s="80"/>
      <c r="I238" s="80"/>
      <c r="J238" s="80"/>
      <c r="K238" s="80"/>
      <c r="L238" s="80"/>
      <c r="M238" s="80"/>
      <c r="O238" s="19"/>
    </row>
    <row r="239" ht="14.25" customHeight="1">
      <c r="B239" s="80"/>
      <c r="C239" s="80"/>
      <c r="D239" s="80"/>
      <c r="E239" s="80"/>
      <c r="F239" s="80"/>
      <c r="G239" s="80"/>
      <c r="H239" s="80"/>
      <c r="I239" s="80"/>
      <c r="J239" s="80"/>
      <c r="K239" s="80"/>
      <c r="L239" s="80"/>
      <c r="M239" s="80"/>
      <c r="O239" s="19"/>
    </row>
    <row r="240" ht="14.25" customHeight="1">
      <c r="B240" s="80"/>
      <c r="C240" s="80"/>
      <c r="D240" s="80"/>
      <c r="E240" s="80"/>
      <c r="F240" s="80"/>
      <c r="G240" s="80"/>
      <c r="H240" s="80"/>
      <c r="I240" s="80"/>
      <c r="J240" s="80"/>
      <c r="K240" s="80"/>
      <c r="L240" s="80"/>
      <c r="M240" s="80"/>
      <c r="O240" s="19"/>
    </row>
    <row r="241" ht="14.25" customHeight="1">
      <c r="B241" s="80"/>
      <c r="C241" s="80"/>
      <c r="D241" s="80"/>
      <c r="E241" s="80"/>
      <c r="F241" s="80"/>
      <c r="G241" s="80"/>
      <c r="H241" s="80"/>
      <c r="I241" s="80"/>
      <c r="J241" s="80"/>
      <c r="K241" s="80"/>
      <c r="L241" s="80"/>
      <c r="M241" s="80"/>
      <c r="O241" s="19"/>
    </row>
    <row r="242" ht="14.25" customHeight="1">
      <c r="B242" s="80"/>
      <c r="C242" s="80"/>
      <c r="D242" s="80"/>
      <c r="E242" s="80"/>
      <c r="F242" s="80"/>
      <c r="G242" s="80"/>
      <c r="H242" s="80"/>
      <c r="I242" s="80"/>
      <c r="J242" s="80"/>
      <c r="K242" s="80"/>
      <c r="L242" s="80"/>
      <c r="M242" s="80"/>
      <c r="O242" s="19"/>
    </row>
    <row r="243" ht="14.25" customHeight="1">
      <c r="B243" s="80"/>
      <c r="C243" s="80"/>
      <c r="D243" s="80"/>
      <c r="E243" s="80"/>
      <c r="F243" s="80"/>
      <c r="G243" s="80"/>
      <c r="H243" s="80"/>
      <c r="I243" s="80"/>
      <c r="J243" s="80"/>
      <c r="K243" s="80"/>
      <c r="L243" s="80"/>
      <c r="M243" s="80"/>
      <c r="O243" s="19"/>
    </row>
    <row r="244" ht="18.0" customHeight="1">
      <c r="O244" s="19"/>
    </row>
    <row r="245" ht="18.0" customHeight="1">
      <c r="O245" s="19"/>
    </row>
    <row r="246" ht="18.0" customHeight="1">
      <c r="O246" s="19"/>
    </row>
    <row r="247" ht="18.0" customHeight="1">
      <c r="O247" s="19"/>
    </row>
    <row r="248" ht="18.0" customHeight="1">
      <c r="O248" s="19"/>
    </row>
    <row r="249" ht="18.0" customHeight="1">
      <c r="O249" s="19"/>
    </row>
    <row r="250" ht="18.0" customHeight="1">
      <c r="O250" s="19"/>
    </row>
    <row r="251" ht="18.0" customHeight="1">
      <c r="O251" s="19"/>
    </row>
    <row r="252" ht="18.0" customHeight="1">
      <c r="O252" s="19"/>
    </row>
    <row r="253" ht="18.0" customHeight="1">
      <c r="O253" s="19"/>
    </row>
    <row r="254" ht="18.0" customHeight="1">
      <c r="O254" s="19"/>
    </row>
    <row r="255" ht="18.0" customHeight="1">
      <c r="O255" s="19"/>
    </row>
    <row r="256" ht="18.0" customHeight="1">
      <c r="O256" s="19"/>
    </row>
    <row r="257" ht="18.0" customHeight="1">
      <c r="O257" s="19"/>
    </row>
    <row r="258" ht="18.0" customHeight="1">
      <c r="O258" s="19"/>
    </row>
    <row r="259" ht="18.0" customHeight="1">
      <c r="O259" s="19"/>
    </row>
    <row r="260" ht="18.0" customHeight="1">
      <c r="O260" s="19"/>
    </row>
    <row r="261" ht="18.0" customHeight="1">
      <c r="O261" s="19"/>
    </row>
    <row r="262" ht="18.0" customHeight="1">
      <c r="O262" s="19"/>
    </row>
    <row r="263" ht="18.0" customHeight="1">
      <c r="O263" s="19"/>
    </row>
    <row r="264" ht="18.0" customHeight="1">
      <c r="O264" s="19"/>
    </row>
    <row r="265" ht="18.0" customHeight="1">
      <c r="O265" s="19"/>
    </row>
    <row r="266" ht="18.0" customHeight="1">
      <c r="O266" s="19"/>
    </row>
    <row r="267" ht="18.0" customHeight="1">
      <c r="O267" s="19"/>
    </row>
    <row r="268" ht="18.0" customHeight="1">
      <c r="O268" s="19"/>
    </row>
    <row r="269" ht="18.0" customHeight="1">
      <c r="O269" s="19"/>
    </row>
    <row r="270" ht="18.0" customHeight="1">
      <c r="O270" s="19"/>
    </row>
    <row r="271" ht="18.0" customHeight="1">
      <c r="O271" s="19"/>
    </row>
    <row r="272" ht="18.0" customHeight="1">
      <c r="O272" s="19"/>
    </row>
    <row r="273" ht="18.0" customHeight="1">
      <c r="O273" s="19"/>
    </row>
    <row r="274" ht="18.0" customHeight="1">
      <c r="O274" s="19"/>
    </row>
    <row r="275" ht="18.0" customHeight="1">
      <c r="O275" s="19"/>
    </row>
    <row r="276" ht="18.0" customHeight="1">
      <c r="O276" s="19"/>
    </row>
    <row r="277" ht="18.0" customHeight="1">
      <c r="O277" s="19"/>
    </row>
    <row r="278" ht="18.0" customHeight="1">
      <c r="O278" s="19"/>
    </row>
    <row r="279" ht="18.0" customHeight="1">
      <c r="O279" s="19"/>
    </row>
    <row r="280" ht="18.0" customHeight="1">
      <c r="O280" s="19"/>
    </row>
    <row r="281" ht="18.0" customHeight="1">
      <c r="O281" s="19"/>
    </row>
    <row r="282" ht="18.0" customHeight="1">
      <c r="O282" s="19"/>
    </row>
    <row r="283" ht="18.0" customHeight="1">
      <c r="O283" s="19"/>
    </row>
    <row r="284" ht="18.0" customHeight="1">
      <c r="O284" s="19"/>
    </row>
    <row r="285" ht="18.0" customHeight="1">
      <c r="O285" s="19"/>
    </row>
    <row r="286" ht="18.0" customHeight="1">
      <c r="O286" s="19"/>
    </row>
    <row r="287" ht="18.0" customHeight="1">
      <c r="O287" s="19"/>
    </row>
    <row r="288" ht="18.0" customHeight="1">
      <c r="O288" s="19"/>
    </row>
    <row r="289" ht="18.0" customHeight="1">
      <c r="O289" s="19"/>
    </row>
    <row r="290" ht="18.0" customHeight="1">
      <c r="O290" s="19"/>
    </row>
    <row r="291" ht="18.0" customHeight="1">
      <c r="O291" s="19"/>
    </row>
    <row r="292" ht="18.0" customHeight="1">
      <c r="O292" s="19"/>
    </row>
    <row r="293" ht="18.0" customHeight="1">
      <c r="O293" s="19"/>
    </row>
    <row r="294" ht="18.0" customHeight="1">
      <c r="O294" s="19"/>
    </row>
    <row r="295" ht="18.0" customHeight="1">
      <c r="O295" s="19"/>
    </row>
    <row r="296" ht="18.0" customHeight="1">
      <c r="O296" s="19"/>
    </row>
    <row r="297" ht="18.0" customHeight="1">
      <c r="O297" s="19"/>
    </row>
    <row r="298" ht="18.0" customHeight="1">
      <c r="O298" s="19"/>
    </row>
    <row r="299" ht="18.0" customHeight="1">
      <c r="O299" s="19"/>
    </row>
    <row r="300" ht="18.0" customHeight="1">
      <c r="O300" s="19"/>
    </row>
    <row r="301" ht="18.0" customHeight="1">
      <c r="O301" s="19"/>
    </row>
    <row r="302" ht="18.0" customHeight="1">
      <c r="O302" s="19"/>
    </row>
    <row r="303" ht="18.0" customHeight="1">
      <c r="O303" s="19"/>
    </row>
    <row r="304" ht="18.0" customHeight="1">
      <c r="O304" s="19"/>
    </row>
    <row r="305" ht="18.0" customHeight="1">
      <c r="O305" s="19"/>
    </row>
    <row r="306" ht="18.0" customHeight="1">
      <c r="O306" s="19"/>
    </row>
    <row r="307" ht="18.0" customHeight="1">
      <c r="O307" s="19"/>
    </row>
    <row r="308" ht="18.0" customHeight="1">
      <c r="O308" s="19"/>
    </row>
    <row r="309" ht="18.0" customHeight="1">
      <c r="O309" s="19"/>
    </row>
    <row r="310" ht="18.0" customHeight="1">
      <c r="O310" s="19"/>
    </row>
    <row r="311" ht="18.0" customHeight="1">
      <c r="O311" s="19"/>
    </row>
    <row r="312" ht="18.0" customHeight="1">
      <c r="O312" s="19"/>
    </row>
    <row r="313" ht="18.0" customHeight="1">
      <c r="O313" s="19"/>
    </row>
    <row r="314" ht="18.0" customHeight="1">
      <c r="O314" s="19"/>
    </row>
    <row r="315" ht="18.0" customHeight="1">
      <c r="O315" s="19"/>
    </row>
    <row r="316" ht="18.0" customHeight="1">
      <c r="O316" s="19"/>
    </row>
    <row r="317" ht="18.0" customHeight="1">
      <c r="O317" s="19"/>
    </row>
    <row r="318" ht="18.0" customHeight="1">
      <c r="O318" s="19"/>
    </row>
    <row r="319" ht="18.0" customHeight="1">
      <c r="O319" s="19"/>
    </row>
    <row r="320" ht="18.0" customHeight="1">
      <c r="O320" s="19"/>
    </row>
    <row r="321" ht="18.0" customHeight="1">
      <c r="O321" s="19"/>
    </row>
    <row r="322" ht="18.0" customHeight="1">
      <c r="O322" s="19"/>
    </row>
    <row r="323" ht="18.0" customHeight="1">
      <c r="O323" s="19"/>
    </row>
    <row r="324" ht="18.0" customHeight="1">
      <c r="O324" s="19"/>
    </row>
    <row r="325" ht="18.0" customHeight="1">
      <c r="O325" s="19"/>
    </row>
    <row r="326" ht="18.0" customHeight="1">
      <c r="O326" s="19"/>
    </row>
    <row r="327" ht="18.0" customHeight="1">
      <c r="O327" s="19"/>
    </row>
    <row r="328" ht="18.0" customHeight="1">
      <c r="O328" s="19"/>
    </row>
    <row r="329" ht="18.0" customHeight="1">
      <c r="O329" s="19"/>
    </row>
    <row r="330" ht="18.0" customHeight="1">
      <c r="O330" s="19"/>
    </row>
    <row r="331" ht="18.0" customHeight="1">
      <c r="O331" s="19"/>
    </row>
    <row r="332" ht="18.0" customHeight="1">
      <c r="O332" s="19"/>
    </row>
    <row r="333" ht="18.0" customHeight="1">
      <c r="O333" s="19"/>
    </row>
    <row r="334" ht="18.0" customHeight="1">
      <c r="O334" s="19"/>
    </row>
    <row r="335" ht="18.0" customHeight="1">
      <c r="O335" s="19"/>
    </row>
    <row r="336" ht="18.0" customHeight="1">
      <c r="O336" s="19"/>
    </row>
    <row r="337" ht="18.0" customHeight="1">
      <c r="O337" s="19"/>
    </row>
    <row r="338" ht="18.0" customHeight="1">
      <c r="O338" s="19"/>
    </row>
    <row r="339" ht="18.0" customHeight="1">
      <c r="O339" s="19"/>
    </row>
    <row r="340" ht="18.0" customHeight="1">
      <c r="O340" s="19"/>
    </row>
    <row r="341" ht="18.0" customHeight="1">
      <c r="O341" s="19"/>
    </row>
    <row r="342" ht="18.0" customHeight="1">
      <c r="O342" s="19"/>
    </row>
    <row r="343" ht="18.0" customHeight="1">
      <c r="O343" s="19"/>
    </row>
    <row r="344" ht="18.0" customHeight="1">
      <c r="O344" s="19"/>
    </row>
    <row r="345" ht="18.0" customHeight="1">
      <c r="O345" s="19"/>
    </row>
    <row r="346" ht="18.0" customHeight="1">
      <c r="O346" s="19"/>
    </row>
    <row r="347" ht="18.0" customHeight="1">
      <c r="O347" s="19"/>
    </row>
    <row r="348" ht="18.0" customHeight="1">
      <c r="O348" s="19"/>
    </row>
    <row r="349" ht="18.0" customHeight="1">
      <c r="O349" s="19"/>
    </row>
    <row r="350" ht="18.0" customHeight="1">
      <c r="O350" s="19"/>
    </row>
    <row r="351" ht="18.0" customHeight="1">
      <c r="O351" s="19"/>
    </row>
    <row r="352" ht="18.0" customHeight="1">
      <c r="O352" s="19"/>
    </row>
    <row r="353" ht="18.0" customHeight="1">
      <c r="O353" s="19"/>
    </row>
    <row r="354" ht="18.0" customHeight="1">
      <c r="O354" s="19"/>
    </row>
    <row r="355" ht="18.0" customHeight="1">
      <c r="O355" s="19"/>
    </row>
    <row r="356" ht="18.0" customHeight="1">
      <c r="O356" s="19"/>
    </row>
    <row r="357" ht="18.0" customHeight="1">
      <c r="O357" s="19"/>
    </row>
    <row r="358" ht="18.0" customHeight="1">
      <c r="O358" s="19"/>
    </row>
    <row r="359" ht="18.0" customHeight="1">
      <c r="O359" s="19"/>
    </row>
    <row r="360" ht="18.0" customHeight="1">
      <c r="O360" s="19"/>
    </row>
    <row r="361" ht="18.0" customHeight="1">
      <c r="O361" s="19"/>
    </row>
    <row r="362" ht="18.0" customHeight="1">
      <c r="O362" s="19"/>
    </row>
    <row r="363" ht="18.0" customHeight="1">
      <c r="O363" s="19"/>
    </row>
    <row r="364" ht="18.0" customHeight="1">
      <c r="O364" s="19"/>
    </row>
    <row r="365" ht="18.0" customHeight="1">
      <c r="O365" s="19"/>
    </row>
    <row r="366" ht="18.0" customHeight="1">
      <c r="O366" s="19"/>
    </row>
    <row r="367" ht="18.0" customHeight="1">
      <c r="O367" s="19"/>
    </row>
    <row r="368" ht="18.0" customHeight="1">
      <c r="O368" s="19"/>
    </row>
    <row r="369" ht="18.0" customHeight="1">
      <c r="O369" s="19"/>
    </row>
    <row r="370" ht="18.0" customHeight="1">
      <c r="O370" s="19"/>
    </row>
    <row r="371" ht="18.0" customHeight="1">
      <c r="O371" s="19"/>
    </row>
    <row r="372" ht="18.0" customHeight="1">
      <c r="O372" s="19"/>
    </row>
    <row r="373" ht="18.0" customHeight="1">
      <c r="O373" s="19"/>
    </row>
    <row r="374" ht="18.0" customHeight="1">
      <c r="O374" s="19"/>
    </row>
    <row r="375" ht="18.0" customHeight="1">
      <c r="O375" s="19"/>
    </row>
    <row r="376" ht="18.0" customHeight="1">
      <c r="O376" s="19"/>
    </row>
    <row r="377" ht="18.0" customHeight="1">
      <c r="O377" s="19"/>
    </row>
    <row r="378" ht="18.0" customHeight="1">
      <c r="O378" s="19"/>
    </row>
    <row r="379" ht="18.0" customHeight="1">
      <c r="O379" s="19"/>
    </row>
    <row r="380" ht="18.0" customHeight="1">
      <c r="O380" s="19"/>
    </row>
    <row r="381" ht="18.0" customHeight="1">
      <c r="O381" s="19"/>
    </row>
    <row r="382" ht="18.0" customHeight="1">
      <c r="O382" s="19"/>
    </row>
    <row r="383" ht="18.0" customHeight="1">
      <c r="O383" s="19"/>
    </row>
    <row r="384" ht="18.0" customHeight="1">
      <c r="O384" s="19"/>
    </row>
    <row r="385" ht="18.0" customHeight="1">
      <c r="O385" s="19"/>
    </row>
    <row r="386" ht="18.0" customHeight="1">
      <c r="O386" s="19"/>
    </row>
    <row r="387" ht="18.0" customHeight="1">
      <c r="O387" s="19"/>
    </row>
    <row r="388" ht="18.0" customHeight="1">
      <c r="O388" s="19"/>
    </row>
    <row r="389" ht="18.0" customHeight="1">
      <c r="O389" s="19"/>
    </row>
    <row r="390" ht="18.0" customHeight="1">
      <c r="O390" s="19"/>
    </row>
    <row r="391" ht="18.0" customHeight="1">
      <c r="O391" s="19"/>
    </row>
    <row r="392" ht="18.0" customHeight="1">
      <c r="O392" s="19"/>
    </row>
    <row r="393" ht="18.0" customHeight="1">
      <c r="O393" s="19"/>
    </row>
    <row r="394" ht="18.0" customHeight="1">
      <c r="O394" s="19"/>
    </row>
    <row r="395" ht="18.0" customHeight="1">
      <c r="O395" s="19"/>
    </row>
    <row r="396" ht="18.0" customHeight="1">
      <c r="O396" s="19"/>
    </row>
    <row r="397" ht="18.0" customHeight="1">
      <c r="O397" s="19"/>
    </row>
    <row r="398" ht="18.0" customHeight="1">
      <c r="O398" s="19"/>
    </row>
    <row r="399" ht="18.0" customHeight="1">
      <c r="O399" s="19"/>
    </row>
    <row r="400" ht="18.0" customHeight="1">
      <c r="O400" s="19"/>
    </row>
    <row r="401" ht="18.0" customHeight="1">
      <c r="O401" s="19"/>
    </row>
    <row r="402" ht="18.0" customHeight="1">
      <c r="O402" s="19"/>
    </row>
    <row r="403" ht="18.0" customHeight="1">
      <c r="O403" s="19"/>
    </row>
    <row r="404" ht="18.0" customHeight="1">
      <c r="O404" s="19"/>
    </row>
    <row r="405" ht="18.0" customHeight="1">
      <c r="O405" s="19"/>
    </row>
    <row r="406" ht="18.0" customHeight="1">
      <c r="O406" s="19"/>
    </row>
    <row r="407" ht="18.0" customHeight="1">
      <c r="O407" s="19"/>
    </row>
    <row r="408" ht="18.0" customHeight="1">
      <c r="O408" s="19"/>
    </row>
    <row r="409" ht="18.0" customHeight="1">
      <c r="O409" s="19"/>
    </row>
    <row r="410" ht="18.0" customHeight="1">
      <c r="O410" s="19"/>
    </row>
    <row r="411" ht="18.0" customHeight="1">
      <c r="O411" s="19"/>
    </row>
    <row r="412" ht="18.0" customHeight="1">
      <c r="O412" s="19"/>
    </row>
    <row r="413" ht="18.0" customHeight="1">
      <c r="O413" s="19"/>
    </row>
    <row r="414" ht="18.0" customHeight="1">
      <c r="O414" s="19"/>
    </row>
    <row r="415" ht="18.0" customHeight="1">
      <c r="O415" s="19"/>
    </row>
    <row r="416" ht="18.0" customHeight="1">
      <c r="O416" s="19"/>
    </row>
    <row r="417" ht="18.0" customHeight="1">
      <c r="O417" s="19"/>
    </row>
    <row r="418" ht="18.0" customHeight="1">
      <c r="O418" s="19"/>
    </row>
    <row r="419" ht="18.0" customHeight="1">
      <c r="O419" s="19"/>
    </row>
    <row r="420" ht="18.0" customHeight="1">
      <c r="O420" s="19"/>
    </row>
    <row r="421" ht="18.0" customHeight="1">
      <c r="O421" s="19"/>
    </row>
    <row r="422" ht="18.0" customHeight="1">
      <c r="O422" s="19"/>
    </row>
    <row r="423" ht="18.0" customHeight="1">
      <c r="O423" s="19"/>
    </row>
    <row r="424" ht="18.0" customHeight="1">
      <c r="O424" s="19"/>
    </row>
    <row r="425" ht="18.0" customHeight="1">
      <c r="O425" s="19"/>
    </row>
    <row r="426" ht="18.0" customHeight="1">
      <c r="O426" s="19"/>
    </row>
    <row r="427" ht="18.0" customHeight="1">
      <c r="O427" s="19"/>
    </row>
    <row r="428" ht="18.0" customHeight="1">
      <c r="O428" s="19"/>
    </row>
    <row r="429" ht="18.0" customHeight="1">
      <c r="O429" s="19"/>
    </row>
    <row r="430" ht="18.0" customHeight="1">
      <c r="O430" s="19"/>
    </row>
    <row r="431" ht="18.0" customHeight="1">
      <c r="O431" s="19"/>
    </row>
    <row r="432" ht="18.0" customHeight="1">
      <c r="O432" s="19"/>
    </row>
    <row r="433" ht="18.0" customHeight="1">
      <c r="O433" s="19"/>
    </row>
    <row r="434" ht="18.0" customHeight="1">
      <c r="O434" s="19"/>
    </row>
    <row r="435" ht="18.0" customHeight="1">
      <c r="O435" s="19"/>
    </row>
    <row r="436" ht="18.0" customHeight="1">
      <c r="O436" s="19"/>
    </row>
    <row r="437" ht="18.0" customHeight="1">
      <c r="O437" s="19"/>
    </row>
    <row r="438" ht="18.0" customHeight="1">
      <c r="O438" s="19"/>
    </row>
    <row r="439" ht="18.0" customHeight="1">
      <c r="O439" s="19"/>
    </row>
    <row r="440" ht="18.0" customHeight="1">
      <c r="O440" s="19"/>
    </row>
    <row r="441" ht="18.0" customHeight="1">
      <c r="O441" s="19"/>
    </row>
    <row r="442" ht="18.0" customHeight="1">
      <c r="O442" s="19"/>
    </row>
    <row r="443" ht="18.0" customHeight="1">
      <c r="O443" s="19"/>
    </row>
    <row r="444" ht="18.0" customHeight="1">
      <c r="O444" s="19"/>
    </row>
    <row r="445" ht="18.0" customHeight="1">
      <c r="O445" s="19"/>
    </row>
    <row r="446" ht="18.0" customHeight="1">
      <c r="O446" s="19"/>
    </row>
    <row r="447" ht="18.0" customHeight="1">
      <c r="O447" s="19"/>
    </row>
    <row r="448" ht="18.0" customHeight="1">
      <c r="O448" s="19"/>
    </row>
    <row r="449" ht="18.0" customHeight="1">
      <c r="O449" s="19"/>
    </row>
    <row r="450" ht="18.0" customHeight="1">
      <c r="O450" s="19"/>
    </row>
    <row r="451" ht="18.0" customHeight="1">
      <c r="O451" s="19"/>
    </row>
    <row r="452" ht="18.0" customHeight="1">
      <c r="O452" s="19"/>
    </row>
    <row r="453" ht="18.0" customHeight="1">
      <c r="O453" s="19"/>
    </row>
    <row r="454" ht="18.0" customHeight="1">
      <c r="O454" s="19"/>
    </row>
    <row r="455" ht="18.0" customHeight="1">
      <c r="O455" s="19"/>
    </row>
    <row r="456" ht="18.0" customHeight="1">
      <c r="O456" s="19"/>
    </row>
    <row r="457" ht="18.0" customHeight="1">
      <c r="O457" s="19"/>
    </row>
    <row r="458" ht="18.0" customHeight="1">
      <c r="O458" s="19"/>
    </row>
    <row r="459" ht="18.0" customHeight="1">
      <c r="O459" s="19"/>
    </row>
    <row r="460" ht="18.0" customHeight="1">
      <c r="O460" s="19"/>
    </row>
    <row r="461" ht="18.0" customHeight="1">
      <c r="O461" s="19"/>
    </row>
    <row r="462" ht="18.0" customHeight="1">
      <c r="O462" s="19"/>
    </row>
    <row r="463" ht="18.0" customHeight="1">
      <c r="O463" s="19"/>
    </row>
    <row r="464" ht="18.0" customHeight="1">
      <c r="O464" s="19"/>
    </row>
    <row r="465" ht="18.0" customHeight="1">
      <c r="O465" s="19"/>
    </row>
    <row r="466" ht="18.0" customHeight="1">
      <c r="O466" s="19"/>
    </row>
    <row r="467" ht="18.0" customHeight="1">
      <c r="O467" s="19"/>
    </row>
    <row r="468" ht="18.0" customHeight="1">
      <c r="O468" s="19"/>
    </row>
    <row r="469" ht="18.0" customHeight="1">
      <c r="O469" s="19"/>
    </row>
    <row r="470" ht="18.0" customHeight="1">
      <c r="O470" s="19"/>
    </row>
    <row r="471" ht="18.0" customHeight="1">
      <c r="O471" s="19"/>
    </row>
    <row r="472" ht="18.0" customHeight="1">
      <c r="O472" s="19"/>
    </row>
    <row r="473" ht="18.0" customHeight="1">
      <c r="O473" s="19"/>
    </row>
    <row r="474" ht="18.0" customHeight="1">
      <c r="O474" s="19"/>
    </row>
    <row r="475" ht="18.0" customHeight="1">
      <c r="O475" s="19"/>
    </row>
    <row r="476" ht="18.0" customHeight="1">
      <c r="O476" s="19"/>
    </row>
    <row r="477" ht="18.0" customHeight="1">
      <c r="O477" s="19"/>
    </row>
    <row r="478" ht="18.0" customHeight="1">
      <c r="O478" s="19"/>
    </row>
    <row r="479" ht="18.0" customHeight="1">
      <c r="O479" s="19"/>
    </row>
    <row r="480" ht="18.0" customHeight="1">
      <c r="O480" s="19"/>
    </row>
    <row r="481" ht="18.0" customHeight="1">
      <c r="O481" s="19"/>
    </row>
    <row r="482" ht="18.0" customHeight="1">
      <c r="O482" s="19"/>
    </row>
    <row r="483" ht="18.0" customHeight="1">
      <c r="O483" s="19"/>
    </row>
    <row r="484" ht="18.0" customHeight="1">
      <c r="O484" s="19"/>
    </row>
    <row r="485" ht="18.0" customHeight="1">
      <c r="O485" s="19"/>
    </row>
    <row r="486" ht="18.0" customHeight="1">
      <c r="O486" s="19"/>
    </row>
    <row r="487" ht="18.0" customHeight="1">
      <c r="O487" s="19"/>
    </row>
    <row r="488" ht="18.0" customHeight="1">
      <c r="O488" s="19"/>
    </row>
    <row r="489" ht="18.0" customHeight="1">
      <c r="O489" s="19"/>
    </row>
    <row r="490" ht="18.0" customHeight="1">
      <c r="O490" s="19"/>
    </row>
    <row r="491" ht="18.0" customHeight="1">
      <c r="O491" s="19"/>
    </row>
    <row r="492" ht="18.0" customHeight="1">
      <c r="O492" s="19"/>
    </row>
    <row r="493" ht="18.0" customHeight="1">
      <c r="O493" s="19"/>
    </row>
    <row r="494" ht="18.0" customHeight="1">
      <c r="O494" s="19"/>
    </row>
    <row r="495" ht="18.0" customHeight="1">
      <c r="O495" s="19"/>
    </row>
    <row r="496" ht="18.0" customHeight="1">
      <c r="O496" s="19"/>
    </row>
    <row r="497" ht="18.0" customHeight="1">
      <c r="O497" s="19"/>
    </row>
    <row r="498" ht="18.0" customHeight="1">
      <c r="O498" s="19"/>
    </row>
    <row r="499" ht="18.0" customHeight="1">
      <c r="O499" s="19"/>
    </row>
    <row r="500" ht="18.0" customHeight="1">
      <c r="O500" s="19"/>
    </row>
    <row r="501" ht="18.0" customHeight="1">
      <c r="O501" s="19"/>
    </row>
    <row r="502" ht="18.0" customHeight="1">
      <c r="O502" s="19"/>
    </row>
    <row r="503" ht="18.0" customHeight="1">
      <c r="O503" s="19"/>
    </row>
    <row r="504" ht="18.0" customHeight="1">
      <c r="O504" s="19"/>
    </row>
    <row r="505" ht="18.0" customHeight="1">
      <c r="O505" s="19"/>
    </row>
    <row r="506" ht="18.0" customHeight="1">
      <c r="O506" s="19"/>
    </row>
    <row r="507" ht="18.0" customHeight="1">
      <c r="O507" s="19"/>
    </row>
    <row r="508" ht="18.0" customHeight="1">
      <c r="O508" s="19"/>
    </row>
    <row r="509" ht="18.0" customHeight="1">
      <c r="O509" s="19"/>
    </row>
    <row r="510" ht="18.0" customHeight="1">
      <c r="O510" s="19"/>
    </row>
    <row r="511" ht="18.0" customHeight="1">
      <c r="O511" s="19"/>
    </row>
    <row r="512" ht="18.0" customHeight="1">
      <c r="O512" s="19"/>
    </row>
    <row r="513" ht="18.0" customHeight="1">
      <c r="O513" s="19"/>
    </row>
    <row r="514" ht="18.0" customHeight="1">
      <c r="O514" s="19"/>
    </row>
    <row r="515" ht="18.0" customHeight="1">
      <c r="O515" s="19"/>
    </row>
    <row r="516" ht="18.0" customHeight="1">
      <c r="O516" s="19"/>
    </row>
    <row r="517" ht="18.0" customHeight="1">
      <c r="O517" s="19"/>
    </row>
    <row r="518" ht="18.0" customHeight="1">
      <c r="O518" s="19"/>
    </row>
    <row r="519" ht="18.0" customHeight="1">
      <c r="O519" s="19"/>
    </row>
    <row r="520" ht="18.0" customHeight="1">
      <c r="O520" s="19"/>
    </row>
    <row r="521" ht="18.0" customHeight="1">
      <c r="O521" s="19"/>
    </row>
    <row r="522" ht="18.0" customHeight="1">
      <c r="O522" s="19"/>
    </row>
    <row r="523" ht="18.0" customHeight="1">
      <c r="O523" s="19"/>
    </row>
    <row r="524" ht="18.0" customHeight="1">
      <c r="O524" s="19"/>
    </row>
    <row r="525" ht="18.0" customHeight="1">
      <c r="O525" s="19"/>
    </row>
    <row r="526" ht="18.0" customHeight="1">
      <c r="O526" s="19"/>
    </row>
    <row r="527" ht="18.0" customHeight="1">
      <c r="O527" s="19"/>
    </row>
    <row r="528" ht="18.0" customHeight="1">
      <c r="O528" s="19"/>
    </row>
    <row r="529" ht="18.0" customHeight="1">
      <c r="O529" s="19"/>
    </row>
    <row r="530" ht="18.0" customHeight="1">
      <c r="O530" s="19"/>
    </row>
    <row r="531" ht="18.0" customHeight="1">
      <c r="O531" s="19"/>
    </row>
    <row r="532" ht="18.0" customHeight="1">
      <c r="O532" s="19"/>
    </row>
    <row r="533" ht="18.0" customHeight="1">
      <c r="O533" s="19"/>
    </row>
    <row r="534" ht="18.0" customHeight="1">
      <c r="O534" s="19"/>
    </row>
    <row r="535" ht="18.0" customHeight="1">
      <c r="O535" s="19"/>
    </row>
    <row r="536" ht="18.0" customHeight="1">
      <c r="O536" s="19"/>
    </row>
    <row r="537" ht="18.0" customHeight="1">
      <c r="O537" s="19"/>
    </row>
    <row r="538" ht="18.0" customHeight="1">
      <c r="O538" s="19"/>
    </row>
    <row r="539" ht="18.0" customHeight="1">
      <c r="O539" s="19"/>
    </row>
    <row r="540" ht="18.0" customHeight="1">
      <c r="O540" s="19"/>
    </row>
    <row r="541" ht="18.0" customHeight="1">
      <c r="O541" s="19"/>
    </row>
    <row r="542" ht="18.0" customHeight="1">
      <c r="O542" s="19"/>
    </row>
    <row r="543" ht="18.0" customHeight="1">
      <c r="O543" s="19"/>
    </row>
    <row r="544" ht="18.0" customHeight="1">
      <c r="O544" s="19"/>
    </row>
    <row r="545" ht="18.0" customHeight="1">
      <c r="O545" s="19"/>
    </row>
    <row r="546" ht="18.0" customHeight="1">
      <c r="O546" s="19"/>
    </row>
    <row r="547" ht="18.0" customHeight="1">
      <c r="O547" s="19"/>
    </row>
    <row r="548" ht="18.0" customHeight="1">
      <c r="O548" s="19"/>
    </row>
    <row r="549" ht="18.0" customHeight="1">
      <c r="O549" s="19"/>
    </row>
    <row r="550" ht="18.0" customHeight="1">
      <c r="O550" s="19"/>
    </row>
    <row r="551" ht="18.0" customHeight="1">
      <c r="O551" s="19"/>
    </row>
    <row r="552" ht="18.0" customHeight="1">
      <c r="O552" s="19"/>
    </row>
    <row r="553" ht="18.0" customHeight="1">
      <c r="O553" s="19"/>
    </row>
    <row r="554" ht="18.0" customHeight="1">
      <c r="O554" s="19"/>
    </row>
    <row r="555" ht="18.0" customHeight="1">
      <c r="O555" s="19"/>
    </row>
    <row r="556" ht="18.0" customHeight="1">
      <c r="O556" s="19"/>
    </row>
    <row r="557" ht="18.0" customHeight="1">
      <c r="O557" s="19"/>
    </row>
    <row r="558" ht="18.0" customHeight="1">
      <c r="O558" s="19"/>
    </row>
    <row r="559" ht="18.0" customHeight="1">
      <c r="O559" s="19"/>
    </row>
    <row r="560" ht="18.0" customHeight="1">
      <c r="O560" s="19"/>
    </row>
    <row r="561" ht="18.0" customHeight="1">
      <c r="O561" s="19"/>
    </row>
    <row r="562" ht="18.0" customHeight="1">
      <c r="O562" s="19"/>
    </row>
    <row r="563" ht="18.0" customHeight="1">
      <c r="O563" s="19"/>
    </row>
    <row r="564" ht="18.0" customHeight="1">
      <c r="O564" s="19"/>
    </row>
    <row r="565" ht="18.0" customHeight="1">
      <c r="O565" s="19"/>
    </row>
    <row r="566" ht="18.0" customHeight="1">
      <c r="O566" s="19"/>
    </row>
    <row r="567" ht="18.0" customHeight="1">
      <c r="O567" s="19"/>
    </row>
    <row r="568" ht="18.0" customHeight="1">
      <c r="O568" s="19"/>
    </row>
    <row r="569" ht="18.0" customHeight="1">
      <c r="O569" s="19"/>
    </row>
    <row r="570" ht="18.0" customHeight="1">
      <c r="O570" s="19"/>
    </row>
    <row r="571" ht="18.0" customHeight="1">
      <c r="O571" s="19"/>
    </row>
    <row r="572" ht="18.0" customHeight="1">
      <c r="O572" s="19"/>
    </row>
    <row r="573" ht="18.0" customHeight="1">
      <c r="O573" s="19"/>
    </row>
    <row r="574" ht="18.0" customHeight="1">
      <c r="O574" s="19"/>
    </row>
    <row r="575" ht="18.0" customHeight="1">
      <c r="O575" s="19"/>
    </row>
    <row r="576" ht="18.0" customHeight="1">
      <c r="O576" s="19"/>
    </row>
    <row r="577" ht="18.0" customHeight="1">
      <c r="O577" s="19"/>
    </row>
    <row r="578" ht="18.0" customHeight="1">
      <c r="O578" s="19"/>
    </row>
    <row r="579" ht="18.0" customHeight="1">
      <c r="O579" s="19"/>
    </row>
    <row r="580" ht="18.0" customHeight="1">
      <c r="O580" s="19"/>
    </row>
    <row r="581" ht="18.0" customHeight="1">
      <c r="O581" s="19"/>
    </row>
    <row r="582" ht="18.0" customHeight="1">
      <c r="O582" s="19"/>
    </row>
    <row r="583" ht="18.0" customHeight="1">
      <c r="O583" s="19"/>
    </row>
    <row r="584" ht="18.0" customHeight="1">
      <c r="O584" s="19"/>
    </row>
    <row r="585" ht="18.0" customHeight="1">
      <c r="O585" s="19"/>
    </row>
    <row r="586" ht="18.0" customHeight="1">
      <c r="O586" s="19"/>
    </row>
    <row r="587" ht="18.0" customHeight="1">
      <c r="O587" s="19"/>
    </row>
    <row r="588" ht="18.0" customHeight="1">
      <c r="O588" s="19"/>
    </row>
    <row r="589" ht="18.0" customHeight="1">
      <c r="O589" s="19"/>
    </row>
    <row r="590" ht="18.0" customHeight="1">
      <c r="O590" s="19"/>
    </row>
    <row r="591" ht="18.0" customHeight="1">
      <c r="O591" s="19"/>
    </row>
    <row r="592" ht="18.0" customHeight="1">
      <c r="O592" s="19"/>
    </row>
    <row r="593" ht="18.0" customHeight="1">
      <c r="O593" s="19"/>
    </row>
    <row r="594" ht="18.0" customHeight="1">
      <c r="O594" s="19"/>
    </row>
    <row r="595" ht="18.0" customHeight="1">
      <c r="O595" s="19"/>
    </row>
    <row r="596" ht="18.0" customHeight="1">
      <c r="O596" s="19"/>
    </row>
    <row r="597" ht="18.0" customHeight="1">
      <c r="O597" s="19"/>
    </row>
    <row r="598" ht="18.0" customHeight="1">
      <c r="O598" s="19"/>
    </row>
    <row r="599" ht="18.0" customHeight="1">
      <c r="O599" s="19"/>
    </row>
    <row r="600" ht="18.0" customHeight="1">
      <c r="O600" s="19"/>
    </row>
    <row r="601" ht="18.0" customHeight="1">
      <c r="O601" s="19"/>
    </row>
    <row r="602" ht="18.0" customHeight="1">
      <c r="O602" s="19"/>
    </row>
    <row r="603" ht="18.0" customHeight="1">
      <c r="O603" s="19"/>
    </row>
    <row r="604" ht="18.0" customHeight="1">
      <c r="O604" s="19"/>
    </row>
    <row r="605" ht="18.0" customHeight="1">
      <c r="O605" s="19"/>
    </row>
    <row r="606" ht="18.0" customHeight="1">
      <c r="O606" s="19"/>
    </row>
    <row r="607" ht="18.0" customHeight="1">
      <c r="O607" s="19"/>
    </row>
    <row r="608" ht="18.0" customHeight="1">
      <c r="O608" s="19"/>
    </row>
    <row r="609" ht="18.0" customHeight="1">
      <c r="O609" s="19"/>
    </row>
    <row r="610" ht="18.0" customHeight="1">
      <c r="O610" s="19"/>
    </row>
    <row r="611" ht="18.0" customHeight="1">
      <c r="O611" s="19"/>
    </row>
    <row r="612" ht="18.0" customHeight="1">
      <c r="O612" s="19"/>
    </row>
    <row r="613" ht="18.0" customHeight="1">
      <c r="O613" s="19"/>
    </row>
    <row r="614" ht="18.0" customHeight="1">
      <c r="O614" s="19"/>
    </row>
    <row r="615" ht="18.0" customHeight="1">
      <c r="O615" s="19"/>
    </row>
    <row r="616" ht="18.0" customHeight="1">
      <c r="O616" s="19"/>
    </row>
    <row r="617" ht="18.0" customHeight="1">
      <c r="O617" s="19"/>
    </row>
    <row r="618" ht="18.0" customHeight="1">
      <c r="O618" s="19"/>
    </row>
    <row r="619" ht="18.0" customHeight="1">
      <c r="O619" s="19"/>
    </row>
    <row r="620" ht="18.0" customHeight="1">
      <c r="O620" s="19"/>
    </row>
    <row r="621" ht="18.0" customHeight="1">
      <c r="O621" s="19"/>
    </row>
    <row r="622" ht="18.0" customHeight="1">
      <c r="O622" s="19"/>
    </row>
    <row r="623" ht="18.0" customHeight="1">
      <c r="O623" s="19"/>
    </row>
    <row r="624" ht="18.0" customHeight="1">
      <c r="O624" s="19"/>
    </row>
    <row r="625" ht="18.0" customHeight="1">
      <c r="O625" s="19"/>
    </row>
    <row r="626" ht="18.0" customHeight="1">
      <c r="O626" s="19"/>
    </row>
    <row r="627" ht="18.0" customHeight="1">
      <c r="O627" s="19"/>
    </row>
    <row r="628" ht="18.0" customHeight="1">
      <c r="O628" s="19"/>
    </row>
    <row r="629" ht="18.0" customHeight="1">
      <c r="O629" s="19"/>
    </row>
    <row r="630" ht="18.0" customHeight="1">
      <c r="O630" s="19"/>
    </row>
    <row r="631" ht="18.0" customHeight="1">
      <c r="O631" s="19"/>
    </row>
    <row r="632" ht="18.0" customHeight="1">
      <c r="O632" s="19"/>
    </row>
    <row r="633" ht="18.0" customHeight="1">
      <c r="O633" s="19"/>
    </row>
    <row r="634" ht="18.0" customHeight="1">
      <c r="O634" s="19"/>
    </row>
    <row r="635" ht="18.0" customHeight="1">
      <c r="O635" s="19"/>
    </row>
    <row r="636" ht="18.0" customHeight="1">
      <c r="O636" s="19"/>
    </row>
    <row r="637" ht="18.0" customHeight="1">
      <c r="O637" s="19"/>
    </row>
    <row r="638" ht="18.0" customHeight="1">
      <c r="O638" s="19"/>
    </row>
    <row r="639" ht="18.0" customHeight="1">
      <c r="O639" s="19"/>
    </row>
    <row r="640" ht="18.0" customHeight="1">
      <c r="O640" s="19"/>
    </row>
    <row r="641" ht="18.0" customHeight="1">
      <c r="O641" s="19"/>
    </row>
    <row r="642" ht="18.0" customHeight="1">
      <c r="O642" s="19"/>
    </row>
    <row r="643" ht="18.0" customHeight="1">
      <c r="O643" s="19"/>
    </row>
    <row r="644" ht="18.0" customHeight="1">
      <c r="O644" s="19"/>
    </row>
    <row r="645" ht="18.0" customHeight="1">
      <c r="O645" s="19"/>
    </row>
    <row r="646" ht="18.0" customHeight="1">
      <c r="O646" s="19"/>
    </row>
    <row r="647" ht="18.0" customHeight="1">
      <c r="O647" s="19"/>
    </row>
    <row r="648" ht="18.0" customHeight="1">
      <c r="O648" s="19"/>
    </row>
    <row r="649" ht="18.0" customHeight="1">
      <c r="O649" s="19"/>
    </row>
    <row r="650" ht="18.0" customHeight="1">
      <c r="O650" s="19"/>
    </row>
    <row r="651" ht="18.0" customHeight="1">
      <c r="O651" s="19"/>
    </row>
    <row r="652" ht="18.0" customHeight="1">
      <c r="O652" s="19"/>
    </row>
    <row r="653" ht="18.0" customHeight="1">
      <c r="O653" s="19"/>
    </row>
    <row r="654" ht="18.0" customHeight="1">
      <c r="O654" s="19"/>
    </row>
    <row r="655" ht="18.0" customHeight="1">
      <c r="O655" s="19"/>
    </row>
    <row r="656" ht="18.0" customHeight="1">
      <c r="O656" s="19"/>
    </row>
    <row r="657" ht="18.0" customHeight="1">
      <c r="O657" s="19"/>
    </row>
    <row r="658" ht="18.0" customHeight="1">
      <c r="O658" s="19"/>
    </row>
    <row r="659" ht="18.0" customHeight="1">
      <c r="O659" s="19"/>
    </row>
    <row r="660" ht="18.0" customHeight="1">
      <c r="O660" s="19"/>
    </row>
    <row r="661" ht="18.0" customHeight="1">
      <c r="O661" s="19"/>
    </row>
    <row r="662" ht="18.0" customHeight="1">
      <c r="O662" s="19"/>
    </row>
    <row r="663" ht="18.0" customHeight="1">
      <c r="O663" s="19"/>
    </row>
    <row r="664" ht="18.0" customHeight="1">
      <c r="O664" s="19"/>
    </row>
    <row r="665" ht="18.0" customHeight="1">
      <c r="O665" s="19"/>
    </row>
    <row r="666" ht="18.0" customHeight="1">
      <c r="O666" s="19"/>
    </row>
    <row r="667" ht="18.0" customHeight="1">
      <c r="O667" s="19"/>
    </row>
    <row r="668" ht="18.0" customHeight="1">
      <c r="O668" s="19"/>
    </row>
    <row r="669" ht="18.0" customHeight="1">
      <c r="O669" s="19"/>
    </row>
    <row r="670" ht="18.0" customHeight="1">
      <c r="O670" s="19"/>
    </row>
    <row r="671" ht="18.0" customHeight="1">
      <c r="O671" s="19"/>
    </row>
    <row r="672" ht="18.0" customHeight="1">
      <c r="O672" s="19"/>
    </row>
    <row r="673" ht="18.0" customHeight="1">
      <c r="O673" s="19"/>
    </row>
    <row r="674" ht="18.0" customHeight="1">
      <c r="O674" s="19"/>
    </row>
    <row r="675" ht="18.0" customHeight="1">
      <c r="O675" s="19"/>
    </row>
    <row r="676" ht="18.0" customHeight="1">
      <c r="O676" s="19"/>
    </row>
    <row r="677" ht="18.0" customHeight="1">
      <c r="O677" s="19"/>
    </row>
    <row r="678" ht="18.0" customHeight="1">
      <c r="O678" s="19"/>
    </row>
    <row r="679" ht="18.0" customHeight="1">
      <c r="O679" s="19"/>
    </row>
    <row r="680" ht="18.0" customHeight="1">
      <c r="O680" s="19"/>
    </row>
    <row r="681" ht="18.0" customHeight="1">
      <c r="O681" s="19"/>
    </row>
    <row r="682" ht="18.0" customHeight="1">
      <c r="O682" s="19"/>
    </row>
    <row r="683" ht="18.0" customHeight="1">
      <c r="O683" s="19"/>
    </row>
    <row r="684" ht="18.0" customHeight="1">
      <c r="O684" s="19"/>
    </row>
    <row r="685" ht="18.0" customHeight="1">
      <c r="O685" s="19"/>
    </row>
    <row r="686" ht="18.0" customHeight="1">
      <c r="O686" s="19"/>
    </row>
    <row r="687" ht="18.0" customHeight="1">
      <c r="O687" s="19"/>
    </row>
    <row r="688" ht="18.0" customHeight="1">
      <c r="O688" s="19"/>
    </row>
    <row r="689" ht="18.0" customHeight="1">
      <c r="O689" s="19"/>
    </row>
    <row r="690" ht="18.0" customHeight="1">
      <c r="O690" s="19"/>
    </row>
    <row r="691" ht="18.0" customHeight="1">
      <c r="O691" s="19"/>
    </row>
    <row r="692" ht="18.0" customHeight="1">
      <c r="O692" s="19"/>
    </row>
    <row r="693" ht="18.0" customHeight="1">
      <c r="O693" s="19"/>
    </row>
    <row r="694" ht="18.0" customHeight="1">
      <c r="O694" s="19"/>
    </row>
    <row r="695" ht="18.0" customHeight="1">
      <c r="O695" s="19"/>
    </row>
    <row r="696" ht="18.0" customHeight="1">
      <c r="O696" s="19"/>
    </row>
    <row r="697" ht="18.0" customHeight="1">
      <c r="O697" s="19"/>
    </row>
    <row r="698" ht="18.0" customHeight="1">
      <c r="O698" s="19"/>
    </row>
    <row r="699" ht="18.0" customHeight="1">
      <c r="O699" s="19"/>
    </row>
    <row r="700" ht="18.0" customHeight="1">
      <c r="O700" s="19"/>
    </row>
    <row r="701" ht="18.0" customHeight="1">
      <c r="O701" s="19"/>
    </row>
    <row r="702" ht="18.0" customHeight="1">
      <c r="O702" s="19"/>
    </row>
    <row r="703" ht="18.0" customHeight="1">
      <c r="O703" s="19"/>
    </row>
    <row r="704" ht="18.0" customHeight="1">
      <c r="O704" s="19"/>
    </row>
    <row r="705" ht="18.0" customHeight="1">
      <c r="O705" s="19"/>
    </row>
    <row r="706" ht="18.0" customHeight="1">
      <c r="O706" s="19"/>
    </row>
    <row r="707" ht="18.0" customHeight="1">
      <c r="O707" s="19"/>
    </row>
    <row r="708" ht="18.0" customHeight="1">
      <c r="O708" s="19"/>
    </row>
    <row r="709" ht="18.0" customHeight="1">
      <c r="O709" s="19"/>
    </row>
    <row r="710" ht="18.0" customHeight="1">
      <c r="O710" s="19"/>
    </row>
    <row r="711" ht="18.0" customHeight="1">
      <c r="O711" s="19"/>
    </row>
    <row r="712" ht="18.0" customHeight="1">
      <c r="O712" s="19"/>
    </row>
    <row r="713" ht="18.0" customHeight="1">
      <c r="O713" s="19"/>
    </row>
    <row r="714" ht="18.0" customHeight="1">
      <c r="O714" s="19"/>
    </row>
    <row r="715" ht="18.0" customHeight="1">
      <c r="O715" s="19"/>
    </row>
    <row r="716" ht="18.0" customHeight="1">
      <c r="O716" s="19"/>
    </row>
    <row r="717" ht="18.0" customHeight="1">
      <c r="O717" s="19"/>
    </row>
    <row r="718" ht="18.0" customHeight="1">
      <c r="O718" s="19"/>
    </row>
    <row r="719" ht="18.0" customHeight="1">
      <c r="O719" s="19"/>
    </row>
    <row r="720" ht="18.0" customHeight="1">
      <c r="O720" s="19"/>
    </row>
    <row r="721" ht="18.0" customHeight="1">
      <c r="O721" s="19"/>
    </row>
    <row r="722" ht="18.0" customHeight="1">
      <c r="O722" s="19"/>
    </row>
    <row r="723" ht="18.0" customHeight="1">
      <c r="O723" s="19"/>
    </row>
    <row r="724" ht="18.0" customHeight="1">
      <c r="O724" s="19"/>
    </row>
    <row r="725" ht="18.0" customHeight="1">
      <c r="O725" s="19"/>
    </row>
    <row r="726" ht="18.0" customHeight="1">
      <c r="O726" s="19"/>
    </row>
    <row r="727" ht="18.0" customHeight="1">
      <c r="O727" s="19"/>
    </row>
    <row r="728" ht="18.0" customHeight="1">
      <c r="O728" s="19"/>
    </row>
    <row r="729" ht="18.0" customHeight="1">
      <c r="O729" s="19"/>
    </row>
    <row r="730" ht="18.0" customHeight="1">
      <c r="O730" s="19"/>
    </row>
    <row r="731" ht="18.0" customHeight="1">
      <c r="O731" s="19"/>
    </row>
    <row r="732" ht="18.0" customHeight="1">
      <c r="O732" s="19"/>
    </row>
    <row r="733" ht="18.0" customHeight="1">
      <c r="O733" s="19"/>
    </row>
    <row r="734" ht="18.0" customHeight="1">
      <c r="O734" s="19"/>
    </row>
    <row r="735" ht="18.0" customHeight="1">
      <c r="O735" s="19"/>
    </row>
    <row r="736" ht="18.0" customHeight="1">
      <c r="O736" s="19"/>
    </row>
    <row r="737" ht="18.0" customHeight="1">
      <c r="O737" s="19"/>
    </row>
    <row r="738" ht="18.0" customHeight="1">
      <c r="O738" s="19"/>
    </row>
    <row r="739" ht="18.0" customHeight="1">
      <c r="O739" s="19"/>
    </row>
    <row r="740" ht="18.0" customHeight="1">
      <c r="O740" s="19"/>
    </row>
    <row r="741" ht="18.0" customHeight="1">
      <c r="O741" s="19"/>
    </row>
    <row r="742" ht="18.0" customHeight="1">
      <c r="O742" s="19"/>
    </row>
    <row r="743" ht="18.0" customHeight="1">
      <c r="O743" s="19"/>
    </row>
    <row r="744" ht="18.0" customHeight="1">
      <c r="O744" s="19"/>
    </row>
    <row r="745" ht="18.0" customHeight="1">
      <c r="O745" s="19"/>
    </row>
    <row r="746" ht="18.0" customHeight="1">
      <c r="O746" s="19"/>
    </row>
    <row r="747" ht="18.0" customHeight="1">
      <c r="O747" s="19"/>
    </row>
    <row r="748" ht="18.0" customHeight="1">
      <c r="O748" s="19"/>
    </row>
    <row r="749" ht="18.0" customHeight="1">
      <c r="O749" s="19"/>
    </row>
    <row r="750" ht="18.0" customHeight="1">
      <c r="O750" s="19"/>
    </row>
    <row r="751" ht="18.0" customHeight="1">
      <c r="O751" s="19"/>
    </row>
    <row r="752" ht="18.0" customHeight="1">
      <c r="O752" s="19"/>
    </row>
    <row r="753" ht="18.0" customHeight="1">
      <c r="O753" s="19"/>
    </row>
    <row r="754" ht="18.0" customHeight="1">
      <c r="O754" s="19"/>
    </row>
    <row r="755" ht="18.0" customHeight="1">
      <c r="O755" s="19"/>
    </row>
    <row r="756" ht="18.0" customHeight="1">
      <c r="O756" s="19"/>
    </row>
    <row r="757" ht="18.0" customHeight="1">
      <c r="O757" s="19"/>
    </row>
    <row r="758" ht="18.0" customHeight="1">
      <c r="O758" s="19"/>
    </row>
    <row r="759" ht="18.0" customHeight="1">
      <c r="O759" s="19"/>
    </row>
    <row r="760" ht="18.0" customHeight="1">
      <c r="O760" s="19"/>
    </row>
    <row r="761" ht="18.0" customHeight="1">
      <c r="O761" s="19"/>
    </row>
    <row r="762" ht="18.0" customHeight="1">
      <c r="O762" s="19"/>
    </row>
    <row r="763" ht="18.0" customHeight="1">
      <c r="O763" s="19"/>
    </row>
    <row r="764" ht="18.0" customHeight="1">
      <c r="O764" s="19"/>
    </row>
    <row r="765" ht="18.0" customHeight="1">
      <c r="O765" s="19"/>
    </row>
    <row r="766" ht="18.0" customHeight="1">
      <c r="O766" s="19"/>
    </row>
    <row r="767" ht="18.0" customHeight="1">
      <c r="O767" s="19"/>
    </row>
    <row r="768" ht="18.0" customHeight="1">
      <c r="O768" s="19"/>
    </row>
    <row r="769" ht="18.0" customHeight="1">
      <c r="O769" s="19"/>
    </row>
    <row r="770" ht="18.0" customHeight="1">
      <c r="O770" s="19"/>
    </row>
    <row r="771" ht="18.0" customHeight="1">
      <c r="O771" s="19"/>
    </row>
    <row r="772" ht="18.0" customHeight="1">
      <c r="O772" s="19"/>
    </row>
    <row r="773" ht="18.0" customHeight="1">
      <c r="O773" s="19"/>
    </row>
    <row r="774" ht="18.0" customHeight="1">
      <c r="O774" s="19"/>
    </row>
    <row r="775" ht="18.0" customHeight="1">
      <c r="O775" s="19"/>
    </row>
    <row r="776" ht="18.0" customHeight="1">
      <c r="O776" s="19"/>
    </row>
    <row r="777" ht="18.0" customHeight="1">
      <c r="O777" s="19"/>
    </row>
    <row r="778" ht="18.0" customHeight="1">
      <c r="O778" s="19"/>
    </row>
    <row r="779" ht="18.0" customHeight="1">
      <c r="O779" s="19"/>
    </row>
    <row r="780" ht="18.0" customHeight="1">
      <c r="O780" s="19"/>
    </row>
    <row r="781" ht="18.0" customHeight="1">
      <c r="O781" s="19"/>
    </row>
    <row r="782" ht="18.0" customHeight="1">
      <c r="O782" s="19"/>
    </row>
    <row r="783" ht="18.0" customHeight="1">
      <c r="O783" s="19"/>
    </row>
    <row r="784" ht="18.0" customHeight="1">
      <c r="O784" s="19"/>
    </row>
    <row r="785" ht="18.0" customHeight="1">
      <c r="O785" s="19"/>
    </row>
    <row r="786" ht="18.0" customHeight="1">
      <c r="O786" s="19"/>
    </row>
    <row r="787" ht="18.0" customHeight="1">
      <c r="O787" s="19"/>
    </row>
    <row r="788" ht="18.0" customHeight="1">
      <c r="O788" s="19"/>
    </row>
    <row r="789" ht="18.0" customHeight="1">
      <c r="O789" s="19"/>
    </row>
    <row r="790" ht="18.0" customHeight="1">
      <c r="O790" s="19"/>
    </row>
    <row r="791" ht="18.0" customHeight="1">
      <c r="O791" s="19"/>
    </row>
    <row r="792" ht="18.0" customHeight="1">
      <c r="O792" s="19"/>
    </row>
    <row r="793" ht="18.0" customHeight="1">
      <c r="O793" s="19"/>
    </row>
    <row r="794" ht="18.0" customHeight="1">
      <c r="O794" s="19"/>
    </row>
    <row r="795" ht="18.0" customHeight="1">
      <c r="O795" s="19"/>
    </row>
    <row r="796" ht="18.0" customHeight="1">
      <c r="O796" s="19"/>
    </row>
    <row r="797" ht="18.0" customHeight="1">
      <c r="O797" s="19"/>
    </row>
    <row r="798" ht="18.0" customHeight="1">
      <c r="O798" s="19"/>
    </row>
    <row r="799" ht="18.0" customHeight="1">
      <c r="O799" s="19"/>
    </row>
    <row r="800" ht="18.0" customHeight="1">
      <c r="O800" s="19"/>
    </row>
    <row r="801" ht="18.0" customHeight="1">
      <c r="O801" s="19"/>
    </row>
    <row r="802" ht="18.0" customHeight="1">
      <c r="O802" s="19"/>
    </row>
    <row r="803" ht="18.0" customHeight="1">
      <c r="O803" s="19"/>
    </row>
    <row r="804" ht="18.0" customHeight="1">
      <c r="O804" s="19"/>
    </row>
    <row r="805" ht="18.0" customHeight="1">
      <c r="O805" s="19"/>
    </row>
    <row r="806" ht="18.0" customHeight="1">
      <c r="O806" s="19"/>
    </row>
    <row r="807" ht="18.0" customHeight="1">
      <c r="O807" s="19"/>
    </row>
    <row r="808" ht="18.0" customHeight="1">
      <c r="O808" s="19"/>
    </row>
    <row r="809" ht="18.0" customHeight="1">
      <c r="O809" s="19"/>
    </row>
    <row r="810" ht="18.0" customHeight="1">
      <c r="O810" s="19"/>
    </row>
    <row r="811" ht="18.0" customHeight="1">
      <c r="O811" s="19"/>
    </row>
    <row r="812" ht="18.0" customHeight="1">
      <c r="O812" s="19"/>
    </row>
    <row r="813" ht="18.0" customHeight="1">
      <c r="O813" s="19"/>
    </row>
    <row r="814" ht="18.0" customHeight="1">
      <c r="O814" s="19"/>
    </row>
    <row r="815" ht="18.0" customHeight="1">
      <c r="O815" s="19"/>
    </row>
    <row r="816" ht="18.0" customHeight="1">
      <c r="O816" s="19"/>
    </row>
    <row r="817" ht="18.0" customHeight="1">
      <c r="O817" s="19"/>
    </row>
    <row r="818" ht="18.0" customHeight="1">
      <c r="O818" s="19"/>
    </row>
    <row r="819" ht="18.0" customHeight="1">
      <c r="O819" s="19"/>
    </row>
    <row r="820" ht="18.0" customHeight="1">
      <c r="O820" s="19"/>
    </row>
    <row r="821" ht="18.0" customHeight="1">
      <c r="O821" s="19"/>
    </row>
    <row r="822" ht="18.0" customHeight="1">
      <c r="O822" s="19"/>
    </row>
    <row r="823" ht="18.0" customHeight="1">
      <c r="O823" s="19"/>
    </row>
    <row r="824" ht="18.0" customHeight="1">
      <c r="O824" s="19"/>
    </row>
    <row r="825" ht="18.0" customHeight="1">
      <c r="O825" s="19"/>
    </row>
    <row r="826" ht="18.0" customHeight="1">
      <c r="O826" s="19"/>
    </row>
    <row r="827" ht="18.0" customHeight="1">
      <c r="O827" s="19"/>
    </row>
    <row r="828" ht="18.0" customHeight="1">
      <c r="O828" s="19"/>
    </row>
    <row r="829" ht="18.0" customHeight="1">
      <c r="O829" s="19"/>
    </row>
    <row r="830" ht="18.0" customHeight="1">
      <c r="O830" s="19"/>
    </row>
    <row r="831" ht="18.0" customHeight="1">
      <c r="O831" s="19"/>
    </row>
    <row r="832" ht="18.0" customHeight="1">
      <c r="O832" s="19"/>
    </row>
    <row r="833" ht="18.0" customHeight="1">
      <c r="O833" s="19"/>
    </row>
    <row r="834" ht="18.0" customHeight="1">
      <c r="O834" s="19"/>
    </row>
    <row r="835" ht="18.0" customHeight="1">
      <c r="O835" s="19"/>
    </row>
    <row r="836" ht="18.0" customHeight="1">
      <c r="O836" s="19"/>
    </row>
    <row r="837" ht="18.0" customHeight="1">
      <c r="O837" s="19"/>
    </row>
    <row r="838" ht="18.0" customHeight="1">
      <c r="O838" s="19"/>
    </row>
    <row r="839" ht="18.0" customHeight="1">
      <c r="O839" s="19"/>
    </row>
    <row r="840" ht="18.0" customHeight="1">
      <c r="O840" s="19"/>
    </row>
    <row r="841" ht="18.0" customHeight="1">
      <c r="O841" s="19"/>
    </row>
    <row r="842" ht="18.0" customHeight="1">
      <c r="O842" s="19"/>
    </row>
    <row r="843" ht="18.0" customHeight="1">
      <c r="O843" s="19"/>
    </row>
    <row r="844" ht="18.0" customHeight="1">
      <c r="O844" s="19"/>
    </row>
    <row r="845" ht="18.0" customHeight="1">
      <c r="O845" s="19"/>
    </row>
    <row r="846" ht="18.0" customHeight="1">
      <c r="O846" s="19"/>
    </row>
    <row r="847" ht="18.0" customHeight="1">
      <c r="O847" s="19"/>
    </row>
    <row r="848" ht="18.0" customHeight="1">
      <c r="O848" s="19"/>
    </row>
    <row r="849" ht="18.0" customHeight="1">
      <c r="O849" s="19"/>
    </row>
    <row r="850" ht="18.0" customHeight="1">
      <c r="O850" s="19"/>
    </row>
    <row r="851" ht="18.0" customHeight="1">
      <c r="O851" s="19"/>
    </row>
    <row r="852" ht="18.0" customHeight="1">
      <c r="O852" s="19"/>
    </row>
    <row r="853" ht="18.0" customHeight="1">
      <c r="O853" s="19"/>
    </row>
    <row r="854" ht="18.0" customHeight="1">
      <c r="O854" s="19"/>
    </row>
    <row r="855" ht="18.0" customHeight="1">
      <c r="O855" s="19"/>
    </row>
    <row r="856" ht="18.0" customHeight="1">
      <c r="O856" s="19"/>
    </row>
    <row r="857" ht="18.0" customHeight="1">
      <c r="O857" s="19"/>
    </row>
    <row r="858" ht="18.0" customHeight="1">
      <c r="O858" s="19"/>
    </row>
    <row r="859" ht="18.0" customHeight="1">
      <c r="O859" s="19"/>
    </row>
    <row r="860" ht="18.0" customHeight="1">
      <c r="O860" s="19"/>
    </row>
    <row r="861" ht="18.0" customHeight="1">
      <c r="O861" s="19"/>
    </row>
    <row r="862" ht="18.0" customHeight="1">
      <c r="O862" s="19"/>
    </row>
    <row r="863" ht="18.0" customHeight="1">
      <c r="O863" s="19"/>
    </row>
    <row r="864" ht="18.0" customHeight="1">
      <c r="O864" s="19"/>
    </row>
    <row r="865" ht="18.0" customHeight="1">
      <c r="O865" s="19"/>
    </row>
    <row r="866" ht="18.0" customHeight="1">
      <c r="O866" s="19"/>
    </row>
    <row r="867" ht="18.0" customHeight="1">
      <c r="O867" s="19"/>
    </row>
    <row r="868" ht="18.0" customHeight="1">
      <c r="O868" s="19"/>
    </row>
    <row r="869" ht="18.0" customHeight="1">
      <c r="O869" s="19"/>
    </row>
    <row r="870" ht="18.0" customHeight="1">
      <c r="O870" s="19"/>
    </row>
    <row r="871" ht="18.0" customHeight="1">
      <c r="O871" s="19"/>
    </row>
    <row r="872" ht="18.0" customHeight="1">
      <c r="O872" s="19"/>
    </row>
    <row r="873" ht="18.0" customHeight="1">
      <c r="O873" s="19"/>
    </row>
    <row r="874" ht="18.0" customHeight="1">
      <c r="O874" s="19"/>
    </row>
    <row r="875" ht="18.0" customHeight="1">
      <c r="O875" s="19"/>
    </row>
    <row r="876" ht="18.0" customHeight="1">
      <c r="O876" s="19"/>
    </row>
    <row r="877" ht="18.0" customHeight="1">
      <c r="O877" s="19"/>
    </row>
    <row r="878" ht="18.0" customHeight="1">
      <c r="O878" s="19"/>
    </row>
    <row r="879" ht="18.0" customHeight="1">
      <c r="O879" s="19"/>
    </row>
    <row r="880" ht="18.0" customHeight="1">
      <c r="O880" s="19"/>
    </row>
    <row r="881" ht="18.0" customHeight="1">
      <c r="O881" s="19"/>
    </row>
    <row r="882" ht="18.0" customHeight="1">
      <c r="O882" s="19"/>
    </row>
    <row r="883" ht="18.0" customHeight="1">
      <c r="O883" s="19"/>
    </row>
    <row r="884" ht="18.0" customHeight="1">
      <c r="O884" s="19"/>
    </row>
    <row r="885" ht="18.0" customHeight="1">
      <c r="O885" s="19"/>
    </row>
    <row r="886" ht="18.0" customHeight="1">
      <c r="O886" s="19"/>
    </row>
    <row r="887" ht="18.0" customHeight="1">
      <c r="O887" s="19"/>
    </row>
    <row r="888" ht="18.0" customHeight="1">
      <c r="O888" s="19"/>
    </row>
    <row r="889" ht="18.0" customHeight="1">
      <c r="O889" s="19"/>
    </row>
    <row r="890" ht="18.0" customHeight="1">
      <c r="O890" s="19"/>
    </row>
    <row r="891" ht="18.0" customHeight="1">
      <c r="O891" s="19"/>
    </row>
    <row r="892" ht="18.0" customHeight="1">
      <c r="O892" s="19"/>
    </row>
    <row r="893" ht="18.0" customHeight="1">
      <c r="O893" s="19"/>
    </row>
    <row r="894" ht="18.0" customHeight="1">
      <c r="O894" s="19"/>
    </row>
    <row r="895" ht="18.0" customHeight="1">
      <c r="O895" s="19"/>
    </row>
    <row r="896" ht="18.0" customHeight="1">
      <c r="O896" s="19"/>
    </row>
    <row r="897" ht="18.0" customHeight="1">
      <c r="O897" s="19"/>
    </row>
    <row r="898" ht="18.0" customHeight="1">
      <c r="O898" s="19"/>
    </row>
    <row r="899" ht="18.0" customHeight="1">
      <c r="O899" s="19"/>
    </row>
    <row r="900" ht="18.0" customHeight="1">
      <c r="O900" s="19"/>
    </row>
    <row r="901" ht="18.0" customHeight="1">
      <c r="O901" s="19"/>
    </row>
    <row r="902" ht="18.0" customHeight="1">
      <c r="O902" s="19"/>
    </row>
    <row r="903" ht="18.0" customHeight="1">
      <c r="O903" s="19"/>
    </row>
    <row r="904" ht="18.0" customHeight="1">
      <c r="O904" s="19"/>
    </row>
    <row r="905" ht="18.0" customHeight="1">
      <c r="O905" s="19"/>
    </row>
    <row r="906" ht="18.0" customHeight="1">
      <c r="O906" s="19"/>
    </row>
    <row r="907" ht="18.0" customHeight="1">
      <c r="O907" s="19"/>
    </row>
    <row r="908" ht="18.0" customHeight="1">
      <c r="O908" s="19"/>
    </row>
    <row r="909" ht="18.0" customHeight="1">
      <c r="O909" s="19"/>
    </row>
    <row r="910" ht="18.0" customHeight="1">
      <c r="O910" s="19"/>
    </row>
    <row r="911" ht="18.0" customHeight="1">
      <c r="O911" s="19"/>
    </row>
    <row r="912" ht="18.0" customHeight="1">
      <c r="O912" s="19"/>
    </row>
    <row r="913" ht="18.0" customHeight="1">
      <c r="O913" s="19"/>
    </row>
    <row r="914" ht="18.0" customHeight="1">
      <c r="O914" s="19"/>
    </row>
    <row r="915" ht="18.0" customHeight="1">
      <c r="O915" s="19"/>
    </row>
    <row r="916" ht="18.0" customHeight="1">
      <c r="O916" s="19"/>
    </row>
    <row r="917" ht="18.0" customHeight="1">
      <c r="O917" s="19"/>
    </row>
    <row r="918" ht="18.0" customHeight="1">
      <c r="O918" s="19"/>
    </row>
    <row r="919" ht="18.0" customHeight="1">
      <c r="O919" s="19"/>
    </row>
    <row r="920" ht="18.0" customHeight="1">
      <c r="O920" s="19"/>
    </row>
    <row r="921" ht="18.0" customHeight="1">
      <c r="O921" s="19"/>
    </row>
    <row r="922" ht="18.0" customHeight="1">
      <c r="O922" s="19"/>
    </row>
    <row r="923" ht="18.0" customHeight="1">
      <c r="O923" s="19"/>
    </row>
    <row r="924" ht="18.0" customHeight="1">
      <c r="O924" s="19"/>
    </row>
    <row r="925" ht="18.0" customHeight="1">
      <c r="O925" s="19"/>
    </row>
    <row r="926" ht="18.0" customHeight="1">
      <c r="O926" s="19"/>
    </row>
    <row r="927" ht="18.0" customHeight="1">
      <c r="O927" s="19"/>
    </row>
    <row r="928" ht="18.0" customHeight="1">
      <c r="O928" s="19"/>
    </row>
    <row r="929" ht="18.0" customHeight="1">
      <c r="O929" s="19"/>
    </row>
    <row r="930" ht="18.0" customHeight="1">
      <c r="O930" s="19"/>
    </row>
    <row r="931" ht="18.0" customHeight="1">
      <c r="O931" s="19"/>
    </row>
    <row r="932" ht="18.0" customHeight="1">
      <c r="O932" s="19"/>
    </row>
    <row r="933" ht="18.0" customHeight="1">
      <c r="O933" s="19"/>
    </row>
    <row r="934" ht="18.0" customHeight="1">
      <c r="O934" s="19"/>
    </row>
    <row r="935" ht="18.0" customHeight="1">
      <c r="O935" s="19"/>
    </row>
    <row r="936" ht="18.0" customHeight="1">
      <c r="O936" s="19"/>
    </row>
    <row r="937" ht="18.0" customHeight="1">
      <c r="O937" s="19"/>
    </row>
    <row r="938" ht="18.0" customHeight="1">
      <c r="O938" s="19"/>
    </row>
    <row r="939" ht="18.0" customHeight="1">
      <c r="O939" s="19"/>
    </row>
    <row r="940" ht="18.0" customHeight="1">
      <c r="O940" s="19"/>
    </row>
    <row r="941" ht="18.0" customHeight="1">
      <c r="O941" s="19"/>
    </row>
    <row r="942" ht="18.0" customHeight="1">
      <c r="O942" s="19"/>
    </row>
    <row r="943" ht="18.0" customHeight="1">
      <c r="O943" s="19"/>
    </row>
    <row r="944" ht="18.0" customHeight="1">
      <c r="O944" s="19"/>
    </row>
    <row r="945" ht="18.0" customHeight="1">
      <c r="O945" s="19"/>
    </row>
    <row r="946" ht="18.0" customHeight="1">
      <c r="O946" s="19"/>
    </row>
    <row r="947" ht="18.0" customHeight="1">
      <c r="O947" s="19"/>
    </row>
    <row r="948" ht="18.0" customHeight="1">
      <c r="O948" s="19"/>
    </row>
    <row r="949" ht="18.0" customHeight="1">
      <c r="O949" s="19"/>
    </row>
    <row r="950" ht="18.0" customHeight="1">
      <c r="O950" s="19"/>
    </row>
    <row r="951" ht="18.0" customHeight="1">
      <c r="O951" s="19"/>
    </row>
    <row r="952" ht="18.0" customHeight="1">
      <c r="O952" s="19"/>
    </row>
    <row r="953" ht="18.0" customHeight="1">
      <c r="O953" s="19"/>
    </row>
    <row r="954" ht="18.0" customHeight="1">
      <c r="O954" s="19"/>
    </row>
    <row r="955" ht="18.0" customHeight="1">
      <c r="O955" s="19"/>
    </row>
    <row r="956" ht="18.0" customHeight="1">
      <c r="O956" s="19"/>
    </row>
    <row r="957" ht="18.0" customHeight="1">
      <c r="O957" s="19"/>
    </row>
    <row r="958" ht="18.0" customHeight="1">
      <c r="O958" s="19"/>
    </row>
    <row r="959" ht="18.0" customHeight="1">
      <c r="O959" s="19"/>
    </row>
    <row r="960" ht="18.0" customHeight="1">
      <c r="O960" s="19"/>
    </row>
    <row r="961" ht="18.0" customHeight="1">
      <c r="O961" s="19"/>
    </row>
    <row r="962" ht="18.0" customHeight="1">
      <c r="O962" s="19"/>
    </row>
    <row r="963" ht="18.0" customHeight="1">
      <c r="O963" s="19"/>
    </row>
    <row r="964" ht="18.0" customHeight="1">
      <c r="O964" s="19"/>
    </row>
    <row r="965" ht="18.0" customHeight="1">
      <c r="O965" s="19"/>
    </row>
    <row r="966" ht="18.0" customHeight="1">
      <c r="O966" s="19"/>
    </row>
    <row r="967" ht="18.0" customHeight="1">
      <c r="O967" s="19"/>
    </row>
    <row r="968" ht="18.0" customHeight="1">
      <c r="O968" s="19"/>
    </row>
    <row r="969" ht="18.0" customHeight="1">
      <c r="O969" s="19"/>
    </row>
    <row r="970" ht="18.0" customHeight="1">
      <c r="O970" s="19"/>
    </row>
    <row r="971" ht="18.0" customHeight="1">
      <c r="O971" s="19"/>
    </row>
    <row r="972" ht="18.0" customHeight="1">
      <c r="O972" s="19"/>
    </row>
    <row r="973" ht="18.0" customHeight="1">
      <c r="O973" s="19"/>
    </row>
    <row r="974" ht="18.0" customHeight="1">
      <c r="O974" s="19"/>
    </row>
    <row r="975" ht="18.0" customHeight="1">
      <c r="O975" s="19"/>
    </row>
    <row r="976" ht="18.0" customHeight="1">
      <c r="O976" s="19"/>
    </row>
    <row r="977" ht="18.0" customHeight="1">
      <c r="O977" s="19"/>
    </row>
    <row r="978" ht="18.0" customHeight="1">
      <c r="O978" s="19"/>
    </row>
    <row r="979" ht="18.0" customHeight="1">
      <c r="O979" s="19"/>
    </row>
    <row r="980" ht="18.0" customHeight="1">
      <c r="O980" s="19"/>
    </row>
    <row r="981" ht="18.0" customHeight="1">
      <c r="O981" s="19"/>
    </row>
    <row r="982" ht="18.0" customHeight="1">
      <c r="O982" s="19"/>
    </row>
    <row r="983" ht="18.0" customHeight="1">
      <c r="O983" s="19"/>
    </row>
    <row r="984" ht="18.0" customHeight="1">
      <c r="O984" s="19"/>
    </row>
    <row r="985" ht="18.0" customHeight="1">
      <c r="O985" s="19"/>
    </row>
    <row r="986" ht="18.0" customHeight="1">
      <c r="O986" s="19"/>
    </row>
    <row r="987" ht="18.0" customHeight="1">
      <c r="O987" s="19"/>
    </row>
    <row r="988" ht="18.0" customHeight="1">
      <c r="O988" s="19"/>
    </row>
    <row r="989" ht="18.0" customHeight="1">
      <c r="O989" s="19"/>
    </row>
    <row r="990" ht="18.0" customHeight="1">
      <c r="O990" s="19"/>
    </row>
    <row r="991" ht="18.0" customHeight="1">
      <c r="O991" s="19"/>
    </row>
    <row r="992" ht="18.0" customHeight="1">
      <c r="O992" s="19"/>
    </row>
    <row r="993" ht="18.0" customHeight="1">
      <c r="O993" s="19"/>
    </row>
    <row r="994" ht="18.0" customHeight="1">
      <c r="O994" s="19"/>
    </row>
    <row r="995" ht="18.0" customHeight="1">
      <c r="O995" s="19"/>
    </row>
    <row r="996" ht="18.0" customHeight="1">
      <c r="O996" s="19"/>
    </row>
    <row r="997" ht="18.0" customHeight="1">
      <c r="O997" s="19"/>
    </row>
    <row r="998" ht="18.0" customHeight="1">
      <c r="O998" s="19"/>
    </row>
    <row r="999" ht="18.0" customHeight="1">
      <c r="O999" s="19"/>
    </row>
    <row r="1000" ht="18.0" customHeight="1">
      <c r="O1000" s="19"/>
    </row>
  </sheetData>
  <mergeCells count="24">
    <mergeCell ref="E6:G6"/>
    <mergeCell ref="H6:J6"/>
    <mergeCell ref="B2:N2"/>
    <mergeCell ref="B3:C3"/>
    <mergeCell ref="D3:N3"/>
    <mergeCell ref="B4:C4"/>
    <mergeCell ref="D4:N4"/>
    <mergeCell ref="A5:N5"/>
    <mergeCell ref="B6:D6"/>
    <mergeCell ref="A34:N34"/>
    <mergeCell ref="A35:N35"/>
    <mergeCell ref="A40:N40"/>
    <mergeCell ref="A41:M41"/>
    <mergeCell ref="A42:M42"/>
    <mergeCell ref="A43:M43"/>
    <mergeCell ref="A44:N44"/>
    <mergeCell ref="A45:N45"/>
    <mergeCell ref="K6:M6"/>
    <mergeCell ref="A9:N9"/>
    <mergeCell ref="A14:N14"/>
    <mergeCell ref="A19:N19"/>
    <mergeCell ref="A24:N24"/>
    <mergeCell ref="A29:N29"/>
    <mergeCell ref="A33:N3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5"/>
    <col customWidth="1" min="2" max="13" width="8.38"/>
    <col customWidth="1" min="15" max="26" width="7.63"/>
  </cols>
  <sheetData>
    <row r="1" ht="22.5" customHeight="1">
      <c r="A1" s="6" t="s">
        <v>1</v>
      </c>
      <c r="B1" s="8"/>
      <c r="C1" s="8"/>
      <c r="D1" s="8"/>
      <c r="E1" s="8"/>
      <c r="F1" s="8"/>
      <c r="G1" s="8"/>
      <c r="H1" s="11"/>
      <c r="I1" s="11"/>
      <c r="J1" s="11"/>
      <c r="K1" s="11"/>
      <c r="L1" s="11"/>
      <c r="M1" s="11"/>
      <c r="N1" s="14"/>
    </row>
    <row r="2" ht="26.25" customHeight="1">
      <c r="A2" s="15" t="s">
        <v>14</v>
      </c>
      <c r="B2" s="17"/>
    </row>
    <row r="3" ht="14.25" customHeight="1">
      <c r="A3" s="15" t="s">
        <v>19</v>
      </c>
      <c r="B3" s="18" t="s">
        <v>21</v>
      </c>
      <c r="D3" s="18" t="s">
        <v>22</v>
      </c>
    </row>
    <row r="4" ht="14.25" customHeight="1">
      <c r="A4" s="15" t="s">
        <v>23</v>
      </c>
      <c r="B4" s="20" t="s">
        <v>24</v>
      </c>
      <c r="D4" s="18" t="s">
        <v>26</v>
      </c>
    </row>
    <row r="5" ht="9.0" customHeight="1">
      <c r="A5" s="18"/>
    </row>
    <row r="6" ht="14.25" customHeight="1">
      <c r="A6" s="21"/>
      <c r="B6" s="22" t="s">
        <v>28</v>
      </c>
      <c r="C6" s="23"/>
      <c r="D6" s="23"/>
      <c r="E6" s="25" t="s">
        <v>31</v>
      </c>
      <c r="F6" s="23"/>
      <c r="G6" s="23"/>
      <c r="H6" s="26" t="s">
        <v>38</v>
      </c>
      <c r="I6" s="23"/>
      <c r="J6" s="23"/>
      <c r="K6" s="28" t="s">
        <v>41</v>
      </c>
      <c r="L6" s="23"/>
      <c r="M6" s="23"/>
      <c r="N6" s="30"/>
    </row>
    <row r="7" ht="17.25" customHeight="1">
      <c r="B7" s="32" t="s">
        <v>54</v>
      </c>
      <c r="C7" s="32" t="s">
        <v>55</v>
      </c>
      <c r="D7" s="32" t="s">
        <v>56</v>
      </c>
      <c r="E7" s="34" t="s">
        <v>48</v>
      </c>
      <c r="F7" s="35" t="s">
        <v>50</v>
      </c>
      <c r="G7" s="35" t="s">
        <v>51</v>
      </c>
      <c r="H7" s="37" t="s">
        <v>52</v>
      </c>
      <c r="I7" s="37" t="s">
        <v>53</v>
      </c>
      <c r="J7" s="37" t="s">
        <v>62</v>
      </c>
      <c r="K7" s="38" t="s">
        <v>58</v>
      </c>
      <c r="L7" s="38" t="s">
        <v>60</v>
      </c>
      <c r="M7" s="38" t="s">
        <v>61</v>
      </c>
      <c r="N7" s="42" t="s">
        <v>63</v>
      </c>
    </row>
    <row r="8" ht="9.0" customHeight="1">
      <c r="A8" s="44"/>
      <c r="B8" s="44"/>
      <c r="C8" s="44"/>
      <c r="D8" s="44"/>
      <c r="E8" s="44"/>
      <c r="F8" s="44"/>
      <c r="G8" s="44"/>
      <c r="H8" s="44"/>
      <c r="I8" s="44"/>
      <c r="J8" s="44"/>
      <c r="K8" s="44"/>
      <c r="L8" s="44"/>
      <c r="M8" s="44"/>
      <c r="N8" s="44"/>
    </row>
    <row r="9" ht="14.25" customHeight="1">
      <c r="A9" s="46" t="s">
        <v>68</v>
      </c>
    </row>
    <row r="10" ht="14.25" customHeight="1">
      <c r="A10" s="9" t="s">
        <v>70</v>
      </c>
      <c r="B10" s="49"/>
      <c r="C10" s="49"/>
      <c r="D10" s="49"/>
      <c r="E10" s="49"/>
      <c r="F10" s="49"/>
      <c r="G10" s="49"/>
      <c r="H10" s="49"/>
      <c r="I10" s="49"/>
      <c r="J10" s="49"/>
      <c r="K10" s="49"/>
      <c r="L10" s="49"/>
      <c r="M10" s="49"/>
      <c r="N10" s="51"/>
    </row>
    <row r="11" ht="14.25" customHeight="1">
      <c r="A11" s="9" t="s">
        <v>71</v>
      </c>
      <c r="B11" s="49"/>
      <c r="C11" s="49"/>
      <c r="D11" s="49"/>
      <c r="E11" s="49"/>
      <c r="F11" s="49"/>
      <c r="G11" s="49"/>
      <c r="H11" s="49"/>
      <c r="I11" s="49"/>
      <c r="J11" s="49"/>
      <c r="K11" s="49"/>
      <c r="L11" s="49"/>
      <c r="M11" s="49"/>
      <c r="N11" s="51"/>
    </row>
    <row r="12" ht="14.25" customHeight="1">
      <c r="A12" s="52" t="s">
        <v>72</v>
      </c>
      <c r="B12" s="49">
        <f t="shared" ref="B12:M12" si="1">SUM(B10:B11)</f>
        <v>0</v>
      </c>
      <c r="C12" s="49">
        <f t="shared" si="1"/>
        <v>0</v>
      </c>
      <c r="D12" s="49">
        <f t="shared" si="1"/>
        <v>0</v>
      </c>
      <c r="E12" s="49">
        <f t="shared" si="1"/>
        <v>0</v>
      </c>
      <c r="F12" s="49">
        <f t="shared" si="1"/>
        <v>0</v>
      </c>
      <c r="G12" s="49">
        <f t="shared" si="1"/>
        <v>0</v>
      </c>
      <c r="H12" s="49">
        <f t="shared" si="1"/>
        <v>0</v>
      </c>
      <c r="I12" s="49">
        <f t="shared" si="1"/>
        <v>0</v>
      </c>
      <c r="J12" s="49">
        <f t="shared" si="1"/>
        <v>0</v>
      </c>
      <c r="K12" s="49">
        <f t="shared" si="1"/>
        <v>0</v>
      </c>
      <c r="L12" s="49">
        <f t="shared" si="1"/>
        <v>0</v>
      </c>
      <c r="M12" s="49">
        <f t="shared" si="1"/>
        <v>0</v>
      </c>
      <c r="N12" s="54">
        <f>IF(SUM(B12:M12)&lt;100000, SUM(B12:M12),100000)</f>
        <v>0</v>
      </c>
    </row>
    <row r="13" ht="14.25" customHeight="1">
      <c r="A13" s="55"/>
      <c r="B13" s="55"/>
      <c r="C13" s="55"/>
      <c r="D13" s="55"/>
      <c r="E13" s="55"/>
      <c r="F13" s="55"/>
      <c r="G13" s="55"/>
      <c r="H13" s="55"/>
      <c r="I13" s="55"/>
      <c r="J13" s="55"/>
      <c r="K13" s="55"/>
      <c r="L13" s="55"/>
      <c r="M13" s="55"/>
      <c r="N13" s="55"/>
    </row>
    <row r="14" ht="14.25" customHeight="1">
      <c r="A14" s="46" t="s">
        <v>68</v>
      </c>
    </row>
    <row r="15" ht="14.25" customHeight="1">
      <c r="A15" s="9" t="s">
        <v>70</v>
      </c>
      <c r="B15" s="49"/>
      <c r="C15" s="49"/>
      <c r="D15" s="49"/>
      <c r="E15" s="49"/>
      <c r="F15" s="49"/>
      <c r="G15" s="49"/>
      <c r="H15" s="49"/>
      <c r="I15" s="49"/>
      <c r="J15" s="49"/>
      <c r="K15" s="49"/>
      <c r="L15" s="49"/>
      <c r="M15" s="49"/>
      <c r="N15" s="51"/>
    </row>
    <row r="16" ht="14.25" customHeight="1">
      <c r="A16" s="9" t="s">
        <v>71</v>
      </c>
      <c r="B16" s="49"/>
      <c r="C16" s="49"/>
      <c r="D16" s="49"/>
      <c r="E16" s="49"/>
      <c r="F16" s="49"/>
      <c r="G16" s="49"/>
      <c r="H16" s="49"/>
      <c r="I16" s="49"/>
      <c r="J16" s="49"/>
      <c r="K16" s="49"/>
      <c r="L16" s="49"/>
      <c r="M16" s="49"/>
      <c r="N16" s="51"/>
    </row>
    <row r="17" ht="14.25" customHeight="1">
      <c r="A17" s="52" t="s">
        <v>72</v>
      </c>
      <c r="B17" s="49">
        <f t="shared" ref="B17:M17" si="2">SUM(B15:B16)</f>
        <v>0</v>
      </c>
      <c r="C17" s="49">
        <f t="shared" si="2"/>
        <v>0</v>
      </c>
      <c r="D17" s="49">
        <f t="shared" si="2"/>
        <v>0</v>
      </c>
      <c r="E17" s="49">
        <f t="shared" si="2"/>
        <v>0</v>
      </c>
      <c r="F17" s="49">
        <f t="shared" si="2"/>
        <v>0</v>
      </c>
      <c r="G17" s="49">
        <f t="shared" si="2"/>
        <v>0</v>
      </c>
      <c r="H17" s="49">
        <f t="shared" si="2"/>
        <v>0</v>
      </c>
      <c r="I17" s="49">
        <f t="shared" si="2"/>
        <v>0</v>
      </c>
      <c r="J17" s="49">
        <f t="shared" si="2"/>
        <v>0</v>
      </c>
      <c r="K17" s="49">
        <f t="shared" si="2"/>
        <v>0</v>
      </c>
      <c r="L17" s="49">
        <f t="shared" si="2"/>
        <v>0</v>
      </c>
      <c r="M17" s="49">
        <f t="shared" si="2"/>
        <v>0</v>
      </c>
      <c r="N17" s="54">
        <f>IF(SUM(B17:M17)&lt;100000, SUM(B17:M17),100000)</f>
        <v>0</v>
      </c>
    </row>
    <row r="18" ht="14.25" customHeight="1">
      <c r="A18" s="44"/>
      <c r="B18" s="44"/>
      <c r="C18" s="44"/>
      <c r="D18" s="44"/>
      <c r="E18" s="44"/>
      <c r="F18" s="44"/>
      <c r="G18" s="44"/>
      <c r="H18" s="44"/>
      <c r="I18" s="44"/>
      <c r="J18" s="44"/>
      <c r="K18" s="44"/>
      <c r="L18" s="44"/>
      <c r="M18" s="44"/>
      <c r="N18" s="44"/>
    </row>
    <row r="19" ht="14.25" customHeight="1">
      <c r="A19" s="46" t="s">
        <v>68</v>
      </c>
    </row>
    <row r="20" ht="14.25" customHeight="1">
      <c r="A20" s="9" t="s">
        <v>70</v>
      </c>
      <c r="B20" s="49"/>
      <c r="C20" s="49"/>
      <c r="D20" s="49"/>
      <c r="E20" s="49"/>
      <c r="F20" s="49"/>
      <c r="G20" s="49"/>
      <c r="H20" s="49"/>
      <c r="I20" s="49"/>
      <c r="J20" s="49"/>
      <c r="K20" s="49"/>
      <c r="L20" s="49"/>
      <c r="M20" s="49"/>
      <c r="N20" s="49"/>
    </row>
    <row r="21" ht="14.25" customHeight="1">
      <c r="A21" s="9" t="s">
        <v>71</v>
      </c>
      <c r="B21" s="49"/>
      <c r="C21" s="49"/>
      <c r="D21" s="49"/>
      <c r="E21" s="49"/>
      <c r="F21" s="49"/>
      <c r="G21" s="49"/>
      <c r="H21" s="49"/>
      <c r="I21" s="49"/>
      <c r="J21" s="49"/>
      <c r="K21" s="49"/>
      <c r="L21" s="49"/>
      <c r="M21" s="49"/>
      <c r="N21" s="51"/>
    </row>
    <row r="22" ht="14.25" customHeight="1">
      <c r="A22" s="52" t="s">
        <v>72</v>
      </c>
      <c r="B22" s="49">
        <f t="shared" ref="B22:M22" si="3">SUM(B20:B21)</f>
        <v>0</v>
      </c>
      <c r="C22" s="49">
        <f t="shared" si="3"/>
        <v>0</v>
      </c>
      <c r="D22" s="49">
        <f t="shared" si="3"/>
        <v>0</v>
      </c>
      <c r="E22" s="49">
        <f t="shared" si="3"/>
        <v>0</v>
      </c>
      <c r="F22" s="49">
        <f t="shared" si="3"/>
        <v>0</v>
      </c>
      <c r="G22" s="49">
        <f t="shared" si="3"/>
        <v>0</v>
      </c>
      <c r="H22" s="49">
        <f t="shared" si="3"/>
        <v>0</v>
      </c>
      <c r="I22" s="49">
        <f t="shared" si="3"/>
        <v>0</v>
      </c>
      <c r="J22" s="49">
        <f t="shared" si="3"/>
        <v>0</v>
      </c>
      <c r="K22" s="49">
        <f t="shared" si="3"/>
        <v>0</v>
      </c>
      <c r="L22" s="49">
        <f t="shared" si="3"/>
        <v>0</v>
      </c>
      <c r="M22" s="49">
        <f t="shared" si="3"/>
        <v>0</v>
      </c>
      <c r="N22" s="54">
        <f>IF(SUM(B22:M22)&lt;100000, SUM(B22:M22),100000)</f>
        <v>0</v>
      </c>
    </row>
    <row r="23" ht="14.25" customHeight="1">
      <c r="A23" s="44"/>
      <c r="B23" s="44"/>
      <c r="C23" s="44"/>
      <c r="D23" s="44"/>
      <c r="E23" s="44"/>
      <c r="F23" s="44"/>
      <c r="G23" s="44"/>
      <c r="H23" s="44"/>
      <c r="I23" s="44"/>
      <c r="J23" s="44"/>
      <c r="K23" s="44"/>
      <c r="L23" s="44"/>
      <c r="M23" s="44"/>
      <c r="N23" s="44"/>
    </row>
    <row r="24" ht="14.25" customHeight="1">
      <c r="A24" s="46" t="s">
        <v>68</v>
      </c>
    </row>
    <row r="25" ht="14.25" customHeight="1">
      <c r="A25" s="9" t="s">
        <v>70</v>
      </c>
      <c r="B25" s="49"/>
      <c r="C25" s="49"/>
      <c r="D25" s="49"/>
      <c r="E25" s="49"/>
      <c r="F25" s="49"/>
      <c r="G25" s="49"/>
      <c r="H25" s="49"/>
      <c r="I25" s="49"/>
      <c r="J25" s="49"/>
      <c r="K25" s="49"/>
      <c r="L25" s="49"/>
      <c r="M25" s="49"/>
      <c r="N25" s="51"/>
    </row>
    <row r="26" ht="14.25" customHeight="1">
      <c r="A26" s="9" t="s">
        <v>71</v>
      </c>
      <c r="B26" s="49"/>
      <c r="C26" s="49"/>
      <c r="D26" s="49"/>
      <c r="E26" s="49"/>
      <c r="F26" s="49"/>
      <c r="G26" s="49"/>
      <c r="H26" s="49"/>
      <c r="I26" s="49"/>
      <c r="J26" s="49"/>
      <c r="K26" s="49"/>
      <c r="L26" s="49"/>
      <c r="M26" s="49"/>
      <c r="N26" s="51"/>
    </row>
    <row r="27" ht="14.25" customHeight="1">
      <c r="A27" s="52" t="s">
        <v>72</v>
      </c>
      <c r="B27" s="49">
        <f t="shared" ref="B27:M27" si="4">SUM(B25:B26)</f>
        <v>0</v>
      </c>
      <c r="C27" s="49">
        <f t="shared" si="4"/>
        <v>0</v>
      </c>
      <c r="D27" s="49">
        <f t="shared" si="4"/>
        <v>0</v>
      </c>
      <c r="E27" s="49">
        <f t="shared" si="4"/>
        <v>0</v>
      </c>
      <c r="F27" s="49">
        <f t="shared" si="4"/>
        <v>0</v>
      </c>
      <c r="G27" s="49">
        <f t="shared" si="4"/>
        <v>0</v>
      </c>
      <c r="H27" s="49">
        <f t="shared" si="4"/>
        <v>0</v>
      </c>
      <c r="I27" s="49">
        <f t="shared" si="4"/>
        <v>0</v>
      </c>
      <c r="J27" s="49">
        <f t="shared" si="4"/>
        <v>0</v>
      </c>
      <c r="K27" s="49">
        <f t="shared" si="4"/>
        <v>0</v>
      </c>
      <c r="L27" s="49">
        <f t="shared" si="4"/>
        <v>0</v>
      </c>
      <c r="M27" s="49">
        <f t="shared" si="4"/>
        <v>0</v>
      </c>
      <c r="N27" s="54">
        <f>IF(SUM(B27:M27)&lt;100000, SUM(B27:M27),100000)</f>
        <v>0</v>
      </c>
    </row>
    <row r="28" ht="14.25" customHeight="1">
      <c r="A28" s="44"/>
      <c r="B28" s="44"/>
      <c r="C28" s="44"/>
      <c r="D28" s="44"/>
      <c r="E28" s="44"/>
      <c r="F28" s="44"/>
      <c r="G28" s="44"/>
      <c r="H28" s="44"/>
      <c r="I28" s="44"/>
      <c r="J28" s="44"/>
      <c r="K28" s="44"/>
      <c r="L28" s="44"/>
      <c r="M28" s="44"/>
      <c r="N28" s="44"/>
    </row>
    <row r="29" ht="14.25" customHeight="1">
      <c r="A29" s="59" t="s">
        <v>68</v>
      </c>
    </row>
    <row r="30" ht="14.25" customHeight="1">
      <c r="A30" s="9" t="s">
        <v>70</v>
      </c>
      <c r="B30" s="49"/>
      <c r="C30" s="49"/>
      <c r="D30" s="49"/>
      <c r="E30" s="49"/>
      <c r="F30" s="49"/>
      <c r="G30" s="49"/>
      <c r="H30" s="49"/>
      <c r="I30" s="49"/>
      <c r="J30" s="49"/>
      <c r="K30" s="49"/>
      <c r="L30" s="49"/>
      <c r="M30" s="49"/>
      <c r="N30" s="51"/>
    </row>
    <row r="31" ht="14.25" customHeight="1">
      <c r="A31" s="9" t="s">
        <v>71</v>
      </c>
      <c r="B31" s="49"/>
      <c r="C31" s="49"/>
      <c r="D31" s="49"/>
      <c r="E31" s="49"/>
      <c r="F31" s="49"/>
      <c r="G31" s="49"/>
      <c r="H31" s="49"/>
      <c r="I31" s="49"/>
      <c r="J31" s="49"/>
      <c r="K31" s="49"/>
      <c r="L31" s="49"/>
      <c r="M31" s="49"/>
      <c r="N31" s="51"/>
    </row>
    <row r="32" ht="14.25" customHeight="1">
      <c r="A32" s="52" t="s">
        <v>72</v>
      </c>
      <c r="B32" s="49">
        <f t="shared" ref="B32:M32" si="5">SUM(B30:B31)</f>
        <v>0</v>
      </c>
      <c r="C32" s="49">
        <f t="shared" si="5"/>
        <v>0</v>
      </c>
      <c r="D32" s="49">
        <f t="shared" si="5"/>
        <v>0</v>
      </c>
      <c r="E32" s="49">
        <f t="shared" si="5"/>
        <v>0</v>
      </c>
      <c r="F32" s="49">
        <f t="shared" si="5"/>
        <v>0</v>
      </c>
      <c r="G32" s="49">
        <f t="shared" si="5"/>
        <v>0</v>
      </c>
      <c r="H32" s="49">
        <f t="shared" si="5"/>
        <v>0</v>
      </c>
      <c r="I32" s="49">
        <f t="shared" si="5"/>
        <v>0</v>
      </c>
      <c r="J32" s="49">
        <f t="shared" si="5"/>
        <v>0</v>
      </c>
      <c r="K32" s="49">
        <f t="shared" si="5"/>
        <v>0</v>
      </c>
      <c r="L32" s="49">
        <f t="shared" si="5"/>
        <v>0</v>
      </c>
      <c r="M32" s="49">
        <f t="shared" si="5"/>
        <v>0</v>
      </c>
      <c r="N32" s="54">
        <f>IF(SUM(B32:M32)&lt;100000, SUM(B32:M32),100000)</f>
        <v>0</v>
      </c>
    </row>
    <row r="33" ht="9.0" customHeight="1">
      <c r="A33" s="55"/>
    </row>
    <row r="34" ht="14.25" customHeight="1">
      <c r="A34" s="61" t="s">
        <v>81</v>
      </c>
      <c r="B34" s="62"/>
      <c r="C34" s="62"/>
      <c r="D34" s="62"/>
      <c r="E34" s="62"/>
      <c r="F34" s="62"/>
      <c r="G34" s="62"/>
      <c r="H34" s="62"/>
      <c r="I34" s="62"/>
      <c r="J34" s="62"/>
      <c r="K34" s="62"/>
      <c r="L34" s="62"/>
      <c r="M34" s="62"/>
      <c r="N34" s="62"/>
    </row>
    <row r="35" ht="14.25" customHeight="1">
      <c r="A35" s="55"/>
    </row>
    <row r="36" ht="14.25" customHeight="1">
      <c r="A36" s="63" t="s">
        <v>83</v>
      </c>
      <c r="B36" s="64"/>
      <c r="C36" s="64"/>
      <c r="D36" s="64"/>
      <c r="E36" s="64"/>
      <c r="F36" s="64"/>
      <c r="G36" s="64"/>
      <c r="H36" s="64"/>
      <c r="I36" s="64"/>
      <c r="J36" s="64"/>
      <c r="K36" s="64"/>
      <c r="L36" s="64"/>
      <c r="M36" s="64"/>
      <c r="N36" s="66"/>
    </row>
    <row r="37" ht="14.25" customHeight="1">
      <c r="A37" s="67" t="s">
        <v>87</v>
      </c>
      <c r="B37" s="49"/>
      <c r="C37" s="49"/>
      <c r="D37" s="49"/>
      <c r="E37" s="49"/>
      <c r="F37" s="49"/>
      <c r="G37" s="49"/>
      <c r="H37" s="49"/>
      <c r="I37" s="49"/>
      <c r="J37" s="49"/>
      <c r="K37" s="49"/>
      <c r="L37" s="49"/>
      <c r="M37" s="49"/>
      <c r="N37" s="69">
        <f t="shared" ref="N37:N39" si="6">SUM(B37:M37)</f>
        <v>0</v>
      </c>
    </row>
    <row r="38" ht="14.25" customHeight="1">
      <c r="A38" s="67" t="s">
        <v>88</v>
      </c>
      <c r="B38" s="49"/>
      <c r="C38" s="49"/>
      <c r="D38" s="49"/>
      <c r="E38" s="49"/>
      <c r="F38" s="49"/>
      <c r="G38" s="49"/>
      <c r="H38" s="49"/>
      <c r="I38" s="49"/>
      <c r="J38" s="49"/>
      <c r="K38" s="49"/>
      <c r="L38" s="49"/>
      <c r="M38" s="49"/>
      <c r="N38" s="69">
        <f t="shared" si="6"/>
        <v>0</v>
      </c>
    </row>
    <row r="39" ht="14.25" customHeight="1">
      <c r="A39" s="67" t="s">
        <v>89</v>
      </c>
      <c r="B39" s="49"/>
      <c r="C39" s="49"/>
      <c r="D39" s="49"/>
      <c r="E39" s="49"/>
      <c r="F39" s="49"/>
      <c r="G39" s="49"/>
      <c r="H39" s="49"/>
      <c r="I39" s="49"/>
      <c r="J39" s="49"/>
      <c r="K39" s="49"/>
      <c r="L39" s="49"/>
      <c r="M39" s="49"/>
      <c r="N39" s="69">
        <f t="shared" si="6"/>
        <v>0</v>
      </c>
    </row>
    <row r="40" ht="14.25" customHeight="1">
      <c r="A40" s="55"/>
    </row>
    <row r="41" ht="14.25" customHeight="1">
      <c r="A41" s="71" t="s">
        <v>90</v>
      </c>
      <c r="B41" s="62"/>
      <c r="C41" s="62"/>
      <c r="D41" s="62"/>
      <c r="E41" s="62"/>
      <c r="F41" s="62"/>
      <c r="G41" s="62"/>
      <c r="H41" s="62"/>
      <c r="I41" s="62"/>
      <c r="J41" s="62"/>
      <c r="K41" s="62"/>
      <c r="L41" s="62"/>
      <c r="M41" s="62"/>
      <c r="N41" s="73">
        <f>SUM(N12:N39)</f>
        <v>0</v>
      </c>
    </row>
    <row r="42" ht="14.25" customHeight="1">
      <c r="A42" s="75" t="s">
        <v>95</v>
      </c>
      <c r="B42" s="62"/>
      <c r="C42" s="62"/>
      <c r="D42" s="62"/>
      <c r="E42" s="62"/>
      <c r="F42" s="62"/>
      <c r="G42" s="62"/>
      <c r="H42" s="62"/>
      <c r="I42" s="62"/>
      <c r="J42" s="62"/>
      <c r="K42" s="62"/>
      <c r="L42" s="62"/>
      <c r="M42" s="62"/>
      <c r="N42" s="73">
        <f>N41/12</f>
        <v>0</v>
      </c>
    </row>
    <row r="43" ht="14.25" customHeight="1">
      <c r="A43" s="75" t="s">
        <v>97</v>
      </c>
      <c r="B43" s="62"/>
      <c r="C43" s="62"/>
      <c r="D43" s="62"/>
      <c r="E43" s="62"/>
      <c r="F43" s="62"/>
      <c r="G43" s="62"/>
      <c r="H43" s="62"/>
      <c r="I43" s="62"/>
      <c r="J43" s="62"/>
      <c r="K43" s="62"/>
      <c r="L43" s="62"/>
      <c r="M43" s="62"/>
      <c r="N43" s="73">
        <f>N42*2.5</f>
        <v>0</v>
      </c>
    </row>
    <row r="44" ht="14.25" customHeight="1">
      <c r="A44" s="77"/>
    </row>
    <row r="45" ht="14.25" customHeight="1">
      <c r="A45" s="78"/>
    </row>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4">
    <mergeCell ref="E6:G6"/>
    <mergeCell ref="H6:J6"/>
    <mergeCell ref="B2:N2"/>
    <mergeCell ref="B3:C3"/>
    <mergeCell ref="D3:N3"/>
    <mergeCell ref="B4:C4"/>
    <mergeCell ref="D4:N4"/>
    <mergeCell ref="A5:N5"/>
    <mergeCell ref="B6:D6"/>
    <mergeCell ref="A34:N34"/>
    <mergeCell ref="A35:N35"/>
    <mergeCell ref="A40:N40"/>
    <mergeCell ref="A41:M41"/>
    <mergeCell ref="A42:M42"/>
    <mergeCell ref="A43:M43"/>
    <mergeCell ref="A44:N44"/>
    <mergeCell ref="A45:N45"/>
    <mergeCell ref="K6:M6"/>
    <mergeCell ref="A9:N9"/>
    <mergeCell ref="A14:N14"/>
    <mergeCell ref="A19:N19"/>
    <mergeCell ref="A24:N24"/>
    <mergeCell ref="A29:N29"/>
    <mergeCell ref="A33:N33"/>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75"/>
    <col customWidth="1" min="2" max="2" width="39.75"/>
    <col customWidth="1" min="3" max="3" width="14.63"/>
    <col customWidth="1" min="4" max="4" width="12.88"/>
    <col customWidth="1" min="5" max="5" width="12.75"/>
    <col customWidth="1" min="6" max="6" width="14.63"/>
    <col customWidth="1" min="7" max="7" width="14.5"/>
    <col customWidth="1" min="8" max="8" width="3.38"/>
    <col customWidth="1" min="9" max="9" width="16.38"/>
    <col customWidth="1" min="10" max="26" width="7.63"/>
  </cols>
  <sheetData>
    <row r="1" ht="14.25" customHeight="1">
      <c r="A1" s="2" t="s">
        <v>2</v>
      </c>
    </row>
    <row r="2" ht="14.25" customHeight="1"/>
    <row r="3" ht="14.25" customHeight="1">
      <c r="A3" s="4" t="s">
        <v>3</v>
      </c>
    </row>
    <row r="4" ht="14.25" customHeight="1">
      <c r="A4" s="5"/>
      <c r="B4" s="5"/>
    </row>
    <row r="5" ht="14.25" customHeight="1">
      <c r="A5" s="9" t="s">
        <v>4</v>
      </c>
    </row>
    <row r="6" ht="14.25" customHeight="1">
      <c r="A6" s="9" t="s">
        <v>5</v>
      </c>
    </row>
    <row r="7" ht="14.25" customHeight="1">
      <c r="A7" s="9" t="s">
        <v>6</v>
      </c>
    </row>
    <row r="8" ht="14.25" customHeight="1">
      <c r="A8" s="9" t="s">
        <v>7</v>
      </c>
    </row>
    <row r="9" ht="14.25" customHeight="1">
      <c r="A9" s="9" t="s">
        <v>8</v>
      </c>
    </row>
    <row r="10" ht="14.25" customHeight="1"/>
    <row r="11" ht="14.25" customHeight="1">
      <c r="A11" s="9" t="s">
        <v>9</v>
      </c>
    </row>
    <row r="12" ht="14.25" customHeight="1">
      <c r="A12" s="9" t="s">
        <v>10</v>
      </c>
    </row>
    <row r="13" ht="14.25" customHeight="1">
      <c r="A13" s="9" t="s">
        <v>11</v>
      </c>
    </row>
    <row r="14" ht="14.25" customHeight="1">
      <c r="A14" s="9" t="s">
        <v>12</v>
      </c>
    </row>
    <row r="15" ht="14.25" customHeight="1">
      <c r="A15" s="9" t="s">
        <v>13</v>
      </c>
    </row>
    <row r="16" ht="14.25" customHeight="1"/>
    <row r="17" ht="14.25" customHeight="1">
      <c r="A17" s="16" t="s">
        <v>15</v>
      </c>
      <c r="C17" s="4" t="s">
        <v>16</v>
      </c>
    </row>
    <row r="18" ht="14.25" customHeight="1"/>
    <row r="19" ht="14.25" customHeight="1">
      <c r="A19" s="9" t="s">
        <v>17</v>
      </c>
    </row>
    <row r="20" ht="14.25" customHeight="1">
      <c r="A20" s="9" t="s">
        <v>18</v>
      </c>
    </row>
    <row r="21" ht="14.25" customHeight="1">
      <c r="A21" s="9" t="s">
        <v>20</v>
      </c>
    </row>
    <row r="22" ht="14.25" customHeight="1"/>
    <row r="23" ht="14.25" customHeight="1">
      <c r="A23" s="9" t="s">
        <v>25</v>
      </c>
    </row>
    <row r="24" ht="14.25" customHeight="1">
      <c r="A24" s="9" t="s">
        <v>27</v>
      </c>
    </row>
    <row r="25" ht="14.25" customHeight="1"/>
    <row r="26" ht="14.25" customHeight="1">
      <c r="A26" s="16" t="s">
        <v>29</v>
      </c>
    </row>
    <row r="27" ht="14.25" customHeight="1"/>
    <row r="28" ht="18.0" customHeight="1">
      <c r="A28" s="24" t="s">
        <v>30</v>
      </c>
    </row>
    <row r="29" ht="14.25" customHeight="1"/>
    <row r="30" ht="14.25" customHeight="1">
      <c r="A30" s="9" t="s">
        <v>32</v>
      </c>
    </row>
    <row r="31" ht="14.25" customHeight="1"/>
    <row r="32" ht="14.25" customHeight="1">
      <c r="A32" s="4" t="s">
        <v>33</v>
      </c>
    </row>
    <row r="33" ht="14.25" customHeight="1"/>
    <row r="34" ht="14.25" customHeight="1">
      <c r="A34" s="9" t="s">
        <v>34</v>
      </c>
      <c r="B34" s="5"/>
    </row>
    <row r="35" ht="14.25" customHeight="1">
      <c r="A35" s="9" t="s">
        <v>35</v>
      </c>
    </row>
    <row r="36" ht="14.25" customHeight="1">
      <c r="A36" s="9" t="s">
        <v>36</v>
      </c>
    </row>
    <row r="37" ht="14.25" customHeight="1"/>
    <row r="38" ht="14.25" customHeight="1">
      <c r="A38" s="24" t="s">
        <v>37</v>
      </c>
    </row>
    <row r="39" ht="14.25" customHeight="1"/>
    <row r="40" ht="14.25" customHeight="1">
      <c r="A40" s="27" t="s">
        <v>39</v>
      </c>
    </row>
    <row r="41" ht="14.25" customHeight="1">
      <c r="A41" s="24" t="s">
        <v>43</v>
      </c>
    </row>
    <row r="42" ht="14.25" customHeight="1"/>
    <row r="43" ht="14.25" customHeight="1"/>
    <row r="44" ht="14.25" customHeight="1">
      <c r="A44" s="4" t="s">
        <v>44</v>
      </c>
      <c r="I44" s="29" t="s">
        <v>45</v>
      </c>
    </row>
    <row r="45" ht="14.25" customHeight="1">
      <c r="A45" s="27"/>
    </row>
    <row r="46" ht="14.25" customHeight="1">
      <c r="A46" s="16" t="s">
        <v>46</v>
      </c>
      <c r="I46" s="31" t="s">
        <v>47</v>
      </c>
    </row>
    <row r="47" ht="14.25" customHeight="1">
      <c r="A47" s="9" t="s">
        <v>49</v>
      </c>
      <c r="C47" s="33">
        <v>10.0</v>
      </c>
      <c r="D47" s="33">
        <v>20.0</v>
      </c>
      <c r="E47" s="33">
        <v>50.0</v>
      </c>
      <c r="F47" s="33">
        <v>75.0</v>
      </c>
      <c r="G47" s="33">
        <v>100.0</v>
      </c>
      <c r="I47" s="36">
        <v>25.0</v>
      </c>
      <c r="J47" s="39" t="s">
        <v>59</v>
      </c>
    </row>
    <row r="48" ht="14.25" customHeight="1">
      <c r="A48" s="9" t="s">
        <v>64</v>
      </c>
      <c r="C48" s="40">
        <v>30000.0</v>
      </c>
      <c r="D48" s="40">
        <v>40000.0</v>
      </c>
      <c r="E48" s="40">
        <v>50000.0</v>
      </c>
      <c r="F48" s="40">
        <v>70000.0</v>
      </c>
      <c r="G48" s="40">
        <v>30000.0</v>
      </c>
      <c r="I48" s="41">
        <v>25200.0</v>
      </c>
      <c r="J48" s="39" t="s">
        <v>65</v>
      </c>
    </row>
    <row r="49" ht="14.25" customHeight="1">
      <c r="A49" s="9" t="s">
        <v>66</v>
      </c>
      <c r="C49" s="40">
        <f t="shared" ref="C49:G49" si="1">+C48/52</f>
        <v>576.9230769</v>
      </c>
      <c r="D49" s="40">
        <f t="shared" si="1"/>
        <v>769.2307692</v>
      </c>
      <c r="E49" s="40">
        <f t="shared" si="1"/>
        <v>961.5384615</v>
      </c>
      <c r="F49" s="40">
        <f t="shared" si="1"/>
        <v>1346.153846</v>
      </c>
      <c r="G49" s="40">
        <f t="shared" si="1"/>
        <v>576.9230769</v>
      </c>
      <c r="I49" s="43">
        <f>+I48/52</f>
        <v>484.6153846</v>
      </c>
    </row>
    <row r="50" ht="14.25" customHeight="1">
      <c r="C50" s="40"/>
      <c r="D50" s="40"/>
      <c r="E50" s="40"/>
      <c r="F50" s="40"/>
      <c r="G50" s="40"/>
    </row>
    <row r="51" ht="14.25" customHeight="1">
      <c r="A51" s="45" t="s">
        <v>67</v>
      </c>
      <c r="C51" s="40"/>
      <c r="D51" s="40"/>
      <c r="E51" s="40"/>
      <c r="F51" s="40"/>
      <c r="G51" s="40"/>
    </row>
    <row r="52" ht="14.25" customHeight="1">
      <c r="A52" s="47" t="s">
        <v>69</v>
      </c>
      <c r="B52" s="47"/>
      <c r="C52" s="50">
        <f t="shared" ref="C52:G52" si="2">+C47*C49*0.5*13</f>
        <v>37500</v>
      </c>
      <c r="D52" s="50">
        <f t="shared" si="2"/>
        <v>100000</v>
      </c>
      <c r="E52" s="50">
        <f t="shared" si="2"/>
        <v>312500</v>
      </c>
      <c r="F52" s="50">
        <f t="shared" si="2"/>
        <v>656250</v>
      </c>
      <c r="G52" s="50">
        <f t="shared" si="2"/>
        <v>375000</v>
      </c>
      <c r="H52" s="47"/>
      <c r="I52" s="53">
        <f>+I47*I49*0.5*13</f>
        <v>78750</v>
      </c>
      <c r="J52" s="47"/>
      <c r="K52" s="47"/>
      <c r="L52" s="47"/>
      <c r="M52" s="47"/>
      <c r="N52" s="47"/>
      <c r="O52" s="47"/>
      <c r="P52" s="47"/>
      <c r="Q52" s="47"/>
      <c r="R52" s="47"/>
      <c r="S52" s="47"/>
      <c r="T52" s="47"/>
      <c r="U52" s="47"/>
      <c r="V52" s="47"/>
      <c r="W52" s="47"/>
      <c r="X52" s="47"/>
      <c r="Y52" s="47"/>
      <c r="Z52" s="47"/>
    </row>
    <row r="53" ht="14.25" customHeight="1">
      <c r="A53" s="47" t="s">
        <v>73</v>
      </c>
      <c r="B53" s="47"/>
      <c r="C53" s="50">
        <f t="shared" ref="C53:G53" si="3">+C47*C49*0.5*26</f>
        <v>75000</v>
      </c>
      <c r="D53" s="50">
        <f t="shared" si="3"/>
        <v>200000</v>
      </c>
      <c r="E53" s="50">
        <f t="shared" si="3"/>
        <v>625000</v>
      </c>
      <c r="F53" s="50">
        <f t="shared" si="3"/>
        <v>1312500</v>
      </c>
      <c r="G53" s="50">
        <f t="shared" si="3"/>
        <v>750000</v>
      </c>
      <c r="H53" s="47"/>
      <c r="I53" s="53">
        <f>+I47*I49*0.5*26</f>
        <v>157500</v>
      </c>
      <c r="J53" s="47"/>
      <c r="K53" s="47"/>
      <c r="L53" s="47"/>
      <c r="M53" s="47"/>
      <c r="N53" s="47"/>
      <c r="O53" s="47"/>
      <c r="P53" s="47"/>
      <c r="Q53" s="47"/>
      <c r="R53" s="47"/>
      <c r="S53" s="47"/>
      <c r="T53" s="47"/>
      <c r="U53" s="47"/>
      <c r="V53" s="47"/>
      <c r="W53" s="47"/>
      <c r="X53" s="47"/>
      <c r="Y53" s="47"/>
      <c r="Z53" s="47"/>
    </row>
    <row r="54" ht="14.25" customHeight="1">
      <c r="A54" s="47" t="s">
        <v>74</v>
      </c>
      <c r="B54" s="47"/>
      <c r="C54" s="50">
        <f t="shared" ref="C54:G54" si="4">+C47*C49*0.5*39</f>
        <v>112500</v>
      </c>
      <c r="D54" s="50">
        <f t="shared" si="4"/>
        <v>300000</v>
      </c>
      <c r="E54" s="50">
        <f t="shared" si="4"/>
        <v>937500</v>
      </c>
      <c r="F54" s="50">
        <f t="shared" si="4"/>
        <v>1968750</v>
      </c>
      <c r="G54" s="50">
        <f t="shared" si="4"/>
        <v>1125000</v>
      </c>
      <c r="H54" s="47"/>
      <c r="I54" s="53">
        <f>+I47*I49*0.5*39</f>
        <v>236250</v>
      </c>
      <c r="J54" s="47"/>
      <c r="K54" s="47"/>
      <c r="L54" s="47"/>
      <c r="M54" s="47"/>
      <c r="N54" s="47"/>
      <c r="O54" s="47"/>
      <c r="P54" s="47"/>
      <c r="Q54" s="47"/>
      <c r="R54" s="47"/>
      <c r="S54" s="47"/>
      <c r="T54" s="47"/>
      <c r="U54" s="47"/>
      <c r="V54" s="47"/>
      <c r="W54" s="47"/>
      <c r="X54" s="47"/>
      <c r="Y54" s="47"/>
      <c r="Z54" s="47"/>
    </row>
    <row r="55" ht="14.25" customHeight="1">
      <c r="A55" s="9" t="s">
        <v>75</v>
      </c>
      <c r="C55" s="57">
        <f t="shared" ref="C55:G55" si="5">+C47*5000</f>
        <v>50000</v>
      </c>
      <c r="D55" s="57">
        <f t="shared" si="5"/>
        <v>100000</v>
      </c>
      <c r="E55" s="57">
        <f t="shared" si="5"/>
        <v>250000</v>
      </c>
      <c r="F55" s="57">
        <f t="shared" si="5"/>
        <v>375000</v>
      </c>
      <c r="G55" s="57">
        <f t="shared" si="5"/>
        <v>500000</v>
      </c>
      <c r="I55" s="58">
        <f>+I47*5000</f>
        <v>125000</v>
      </c>
    </row>
    <row r="56" ht="14.25" customHeight="1">
      <c r="A56" s="47"/>
    </row>
    <row r="57" ht="14.25" customHeight="1">
      <c r="A57" s="45" t="s">
        <v>76</v>
      </c>
      <c r="C57" s="40"/>
      <c r="D57" s="40"/>
      <c r="E57" s="40"/>
      <c r="F57" s="40"/>
      <c r="G57" s="40"/>
      <c r="I57" s="40"/>
    </row>
    <row r="58" ht="14.25" customHeight="1">
      <c r="C58" s="40"/>
      <c r="D58" s="40"/>
      <c r="E58" s="40"/>
      <c r="F58" s="40"/>
      <c r="G58" s="40"/>
      <c r="I58" s="40"/>
    </row>
    <row r="59" ht="14.25" customHeight="1">
      <c r="A59" s="9" t="s">
        <v>77</v>
      </c>
      <c r="C59" s="40">
        <f t="shared" ref="C59:G59" si="6">+C47*C48/12</f>
        <v>25000</v>
      </c>
      <c r="D59" s="40">
        <f t="shared" si="6"/>
        <v>66666.66667</v>
      </c>
      <c r="E59" s="40">
        <f t="shared" si="6"/>
        <v>208333.3333</v>
      </c>
      <c r="F59" s="40">
        <f t="shared" si="6"/>
        <v>437500</v>
      </c>
      <c r="G59" s="40">
        <f t="shared" si="6"/>
        <v>250000</v>
      </c>
      <c r="I59" s="43">
        <f>+I47*I48/12</f>
        <v>52500</v>
      </c>
    </row>
    <row r="60" ht="14.25" customHeight="1">
      <c r="A60" s="9" t="s">
        <v>78</v>
      </c>
      <c r="C60" s="40">
        <f t="shared" ref="C60:G60" si="7">+C59*2.5</f>
        <v>62500</v>
      </c>
      <c r="D60" s="40">
        <f t="shared" si="7"/>
        <v>166666.6667</v>
      </c>
      <c r="E60" s="40">
        <f t="shared" si="7"/>
        <v>520833.3333</v>
      </c>
      <c r="F60" s="40">
        <f t="shared" si="7"/>
        <v>1093750</v>
      </c>
      <c r="G60" s="40">
        <f t="shared" si="7"/>
        <v>625000</v>
      </c>
      <c r="I60" s="43">
        <f>+I59*2.5</f>
        <v>131250</v>
      </c>
    </row>
    <row r="61" ht="14.25" customHeight="1">
      <c r="C61" s="40"/>
      <c r="D61" s="40"/>
      <c r="E61" s="40"/>
      <c r="F61" s="40"/>
      <c r="G61" s="40"/>
      <c r="I61" s="40"/>
    </row>
    <row r="62" ht="14.25" customHeight="1">
      <c r="A62" s="60" t="s">
        <v>79</v>
      </c>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ht="14.25" customHeight="1">
      <c r="A63" s="60" t="s">
        <v>80</v>
      </c>
      <c r="B63" s="60"/>
      <c r="C63" s="40">
        <f t="shared" ref="C63:G63" si="8">+C47*C49*8</f>
        <v>46153.84615</v>
      </c>
      <c r="D63" s="40">
        <f t="shared" si="8"/>
        <v>123076.9231</v>
      </c>
      <c r="E63" s="40">
        <f t="shared" si="8"/>
        <v>384615.3846</v>
      </c>
      <c r="F63" s="40">
        <f t="shared" si="8"/>
        <v>807692.3077</v>
      </c>
      <c r="G63" s="40">
        <f t="shared" si="8"/>
        <v>461538.4615</v>
      </c>
      <c r="H63" s="60"/>
      <c r="I63" s="43">
        <f>+I47*I49*8</f>
        <v>96923.07692</v>
      </c>
      <c r="J63" s="60"/>
      <c r="K63" s="60"/>
      <c r="L63" s="60"/>
      <c r="M63" s="60"/>
      <c r="N63" s="60"/>
      <c r="O63" s="60"/>
      <c r="P63" s="60"/>
      <c r="Q63" s="60"/>
      <c r="R63" s="60"/>
      <c r="S63" s="60"/>
      <c r="T63" s="60"/>
      <c r="U63" s="60"/>
      <c r="V63" s="60"/>
      <c r="W63" s="60"/>
      <c r="X63" s="60"/>
      <c r="Y63" s="60"/>
      <c r="Z63" s="60"/>
    </row>
    <row r="64" ht="14.25" customHeight="1">
      <c r="A64" s="60" t="s">
        <v>82</v>
      </c>
      <c r="B64" s="60"/>
      <c r="C64" s="40"/>
      <c r="D64" s="40"/>
      <c r="E64" s="40"/>
      <c r="F64" s="40"/>
      <c r="G64" s="40"/>
      <c r="H64" s="60"/>
      <c r="I64" s="43"/>
      <c r="J64" s="60"/>
      <c r="K64" s="60"/>
      <c r="L64" s="60"/>
      <c r="M64" s="60"/>
      <c r="N64" s="60"/>
      <c r="O64" s="60"/>
      <c r="P64" s="60"/>
      <c r="Q64" s="60"/>
      <c r="R64" s="60"/>
      <c r="S64" s="60"/>
      <c r="T64" s="60"/>
      <c r="U64" s="60"/>
      <c r="V64" s="60"/>
      <c r="W64" s="60"/>
      <c r="X64" s="60"/>
      <c r="Y64" s="60"/>
      <c r="Z64" s="60"/>
    </row>
    <row r="65" ht="14.25" customHeight="1">
      <c r="A65" s="60" t="s">
        <v>84</v>
      </c>
      <c r="B65" s="60"/>
      <c r="C65" s="40"/>
      <c r="D65" s="40"/>
      <c r="E65" s="40"/>
      <c r="F65" s="40"/>
      <c r="G65" s="40"/>
      <c r="H65" s="60"/>
      <c r="I65" s="43"/>
      <c r="J65" s="60"/>
      <c r="K65" s="60"/>
      <c r="L65" s="60"/>
      <c r="M65" s="60"/>
      <c r="N65" s="60"/>
      <c r="O65" s="60"/>
      <c r="P65" s="60"/>
      <c r="Q65" s="60"/>
      <c r="R65" s="60"/>
      <c r="S65" s="60"/>
      <c r="T65" s="60"/>
      <c r="U65" s="60"/>
      <c r="V65" s="60"/>
      <c r="W65" s="60"/>
      <c r="X65" s="60"/>
      <c r="Y65" s="60"/>
      <c r="Z65" s="60"/>
    </row>
    <row r="66" ht="14.25" customHeight="1">
      <c r="A66" s="9" t="s">
        <v>85</v>
      </c>
      <c r="C66" s="65"/>
      <c r="D66" s="65"/>
      <c r="E66" s="65"/>
      <c r="F66" s="65"/>
      <c r="G66" s="65"/>
      <c r="H66" s="60"/>
      <c r="I66" s="65"/>
    </row>
    <row r="67" ht="14.25" customHeight="1">
      <c r="A67" s="47" t="s">
        <v>86</v>
      </c>
      <c r="B67" s="47"/>
      <c r="C67" s="68">
        <f t="shared" ref="C67:G67" si="9">SUM(C63:C66)</f>
        <v>46153.84615</v>
      </c>
      <c r="D67" s="68">
        <f t="shared" si="9"/>
        <v>123076.9231</v>
      </c>
      <c r="E67" s="68">
        <f t="shared" si="9"/>
        <v>384615.3846</v>
      </c>
      <c r="F67" s="68">
        <f t="shared" si="9"/>
        <v>807692.3077</v>
      </c>
      <c r="G67" s="68">
        <f t="shared" si="9"/>
        <v>461538.4615</v>
      </c>
      <c r="H67" s="47"/>
      <c r="I67" s="70">
        <f>SUM(I63:I66)</f>
        <v>96923.07692</v>
      </c>
      <c r="J67" s="47"/>
      <c r="K67" s="47"/>
      <c r="L67" s="47"/>
      <c r="M67" s="47"/>
      <c r="N67" s="47"/>
      <c r="O67" s="47"/>
      <c r="P67" s="47"/>
      <c r="Q67" s="47"/>
      <c r="R67" s="47"/>
      <c r="S67" s="47"/>
      <c r="T67" s="47"/>
      <c r="U67" s="47"/>
      <c r="V67" s="47"/>
      <c r="W67" s="47"/>
      <c r="X67" s="47"/>
      <c r="Y67" s="47"/>
      <c r="Z67" s="47"/>
    </row>
    <row r="68" ht="14.25" customHeight="1"/>
    <row r="69" ht="14.25" customHeight="1">
      <c r="A69" s="60" t="s">
        <v>91</v>
      </c>
      <c r="C69" s="72">
        <v>0.5</v>
      </c>
      <c r="D69" s="72">
        <v>0.5</v>
      </c>
      <c r="E69" s="72">
        <v>0.5</v>
      </c>
      <c r="F69" s="72">
        <v>0.5</v>
      </c>
      <c r="G69" s="72">
        <v>0.5</v>
      </c>
      <c r="I69" s="72"/>
      <c r="J69" s="39" t="s">
        <v>93</v>
      </c>
    </row>
    <row r="70" ht="14.25" customHeight="1">
      <c r="A70" s="47" t="s">
        <v>94</v>
      </c>
      <c r="B70" s="47"/>
      <c r="C70" s="74">
        <f t="shared" ref="C70:G70" si="10">+C63*(1-C69)</f>
        <v>23076.92308</v>
      </c>
      <c r="D70" s="74">
        <f t="shared" si="10"/>
        <v>61538.46154</v>
      </c>
      <c r="E70" s="74">
        <f t="shared" si="10"/>
        <v>192307.6923</v>
      </c>
      <c r="F70" s="74">
        <f t="shared" si="10"/>
        <v>403846.1538</v>
      </c>
      <c r="G70" s="74">
        <f t="shared" si="10"/>
        <v>230769.2308</v>
      </c>
      <c r="H70" s="47"/>
      <c r="I70" s="76">
        <f>+I63*(1-I69)</f>
        <v>96923.07692</v>
      </c>
      <c r="J70" s="47"/>
      <c r="K70" s="47"/>
      <c r="L70" s="47"/>
      <c r="M70" s="47"/>
      <c r="N70" s="47"/>
      <c r="O70" s="47"/>
      <c r="P70" s="47"/>
      <c r="Q70" s="47"/>
      <c r="R70" s="47"/>
      <c r="S70" s="47"/>
      <c r="T70" s="47"/>
      <c r="U70" s="47"/>
      <c r="V70" s="47"/>
      <c r="W70" s="47"/>
      <c r="X70" s="47"/>
      <c r="Y70" s="47"/>
      <c r="Z70" s="47"/>
    </row>
    <row r="71" ht="14.25" customHeight="1"/>
    <row r="72" ht="14.25" customHeight="1"/>
    <row r="73" ht="14.25" customHeight="1">
      <c r="A73" s="4"/>
    </row>
    <row r="74" ht="14.25" customHeight="1">
      <c r="A74" s="4"/>
    </row>
    <row r="75" ht="14.25" customHeight="1">
      <c r="A75" s="4"/>
    </row>
    <row r="76" ht="14.25" customHeight="1"/>
    <row r="77" ht="14.25" customHeight="1"/>
    <row r="78" ht="14.25" customHeight="1">
      <c r="A78" s="46" t="s">
        <v>99</v>
      </c>
      <c r="C78" s="57">
        <f t="shared" ref="C78:G78" si="11">C55-C67</f>
        <v>3846.153846</v>
      </c>
      <c r="D78" s="57">
        <f t="shared" si="11"/>
        <v>-23076.92308</v>
      </c>
      <c r="E78" s="57">
        <f t="shared" si="11"/>
        <v>-134615.3846</v>
      </c>
      <c r="F78" s="57">
        <f t="shared" si="11"/>
        <v>-432692.3077</v>
      </c>
      <c r="G78" s="57">
        <f t="shared" si="11"/>
        <v>38461.53846</v>
      </c>
      <c r="I78" s="57">
        <f>I55-I67</f>
        <v>28076.92308</v>
      </c>
    </row>
    <row r="79" ht="14.25" customHeight="1">
      <c r="F79" s="79"/>
    </row>
    <row r="80" ht="14.25" customHeight="1">
      <c r="F80" s="79"/>
    </row>
    <row r="81" ht="14.25" customHeight="1">
      <c r="F81" s="79"/>
    </row>
    <row r="82" ht="14.25" customHeight="1">
      <c r="F82" s="79"/>
    </row>
    <row r="83" ht="14.25" customHeight="1">
      <c r="F83" s="79"/>
    </row>
    <row r="84" ht="14.25" customHeight="1">
      <c r="F84" s="79"/>
    </row>
    <row r="85" ht="14.25" customHeight="1">
      <c r="F85" s="79"/>
    </row>
    <row r="86" ht="14.25" customHeight="1">
      <c r="F86" s="79"/>
    </row>
    <row r="87" ht="14.25" customHeight="1">
      <c r="F87" s="79"/>
    </row>
    <row r="88" ht="14.25" customHeight="1">
      <c r="F88" s="79"/>
    </row>
    <row r="89" ht="14.25" customHeight="1"/>
    <row r="90" ht="14.25" customHeight="1"/>
    <row r="91" ht="14.25" customHeight="1"/>
    <row r="92" ht="14.25" customHeight="1"/>
    <row r="93" ht="14.25" customHeight="1"/>
    <row r="94" ht="14.25" customHeight="1">
      <c r="F94" s="79"/>
    </row>
    <row r="95" ht="14.25" customHeight="1"/>
    <row r="96" ht="14.25" customHeight="1">
      <c r="F96" s="79"/>
    </row>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I1"/>
    <mergeCell ref="A28:G29"/>
    <mergeCell ref="A38:G39"/>
    <mergeCell ref="A41:G4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3.38"/>
    <col customWidth="1" min="2" max="2" width="11.63"/>
    <col customWidth="1" min="3" max="3" width="12.25"/>
    <col customWidth="1" min="4" max="4" width="14.38"/>
    <col customWidth="1" min="5" max="5" width="7.63"/>
    <col customWidth="1" min="6" max="6" width="28.13"/>
    <col customWidth="1" min="7" max="26" width="7.63"/>
  </cols>
  <sheetData>
    <row r="1" ht="82.5" customHeight="1"/>
    <row r="2" ht="14.25" customHeight="1">
      <c r="B2" s="9" t="s">
        <v>100</v>
      </c>
      <c r="C2" s="9" t="s">
        <v>101</v>
      </c>
      <c r="D2" s="9" t="s">
        <v>102</v>
      </c>
    </row>
    <row r="3" ht="14.25" customHeight="1">
      <c r="A3" s="81" t="s">
        <v>103</v>
      </c>
      <c r="B3" s="82">
        <v>5250.0</v>
      </c>
      <c r="C3" s="84"/>
      <c r="D3" s="84">
        <f>B3</f>
        <v>5250</v>
      </c>
    </row>
    <row r="4" ht="14.25" customHeight="1">
      <c r="A4" s="81" t="s">
        <v>113</v>
      </c>
      <c r="B4" s="87">
        <v>5000.0</v>
      </c>
      <c r="C4" s="84"/>
    </row>
    <row r="5" ht="14.25" customHeight="1">
      <c r="A5" s="81" t="s">
        <v>114</v>
      </c>
      <c r="B5" s="87">
        <v>1250.0</v>
      </c>
      <c r="C5" s="84"/>
    </row>
    <row r="6" ht="14.25" customHeight="1">
      <c r="A6" s="9" t="s">
        <v>115</v>
      </c>
      <c r="D6" s="84">
        <f>IF(B5&gt;0.25*(B4+B5),(B5-(0.25*(B4+B5)))*-1,0)</f>
        <v>0</v>
      </c>
    </row>
    <row r="7" ht="14.25" customHeight="1">
      <c r="A7" s="9" t="s">
        <v>116</v>
      </c>
      <c r="D7" s="84">
        <f>(B3-B4-B5)*-1</f>
        <v>1000</v>
      </c>
    </row>
    <row r="8" ht="14.25" customHeight="1">
      <c r="A8" s="90" t="s">
        <v>117</v>
      </c>
      <c r="D8" s="91">
        <f>SUM(D3:D7)</f>
        <v>6250</v>
      </c>
    </row>
    <row r="9" ht="14.25" customHeight="1"/>
    <row r="10" ht="14.25" customHeight="1">
      <c r="A10" s="45" t="s">
        <v>120</v>
      </c>
    </row>
    <row r="11" ht="14.25" customHeight="1">
      <c r="A11" s="92" t="s">
        <v>121</v>
      </c>
      <c r="B11" s="93">
        <v>25.0</v>
      </c>
      <c r="C11" s="94">
        <f>B11</f>
        <v>25</v>
      </c>
    </row>
    <row r="12" ht="14.25" customHeight="1">
      <c r="A12" s="95" t="s">
        <v>125</v>
      </c>
      <c r="B12" s="93">
        <v>40.0</v>
      </c>
      <c r="C12" s="96">
        <f>MIN(B12:B13)</f>
        <v>36</v>
      </c>
    </row>
    <row r="13" ht="14.25" customHeight="1">
      <c r="A13" s="95" t="s">
        <v>128</v>
      </c>
      <c r="B13" s="93">
        <v>36.0</v>
      </c>
      <c r="C13" s="97"/>
    </row>
    <row r="14" ht="14.25" customHeight="1">
      <c r="A14" s="9" t="s">
        <v>130</v>
      </c>
      <c r="C14" s="98">
        <f>IF(C11/C12&gt;=1,0,1-(C11/C12))</f>
        <v>0.3055555556</v>
      </c>
    </row>
    <row r="15" ht="14.25" customHeight="1">
      <c r="A15" s="9" t="s">
        <v>132</v>
      </c>
      <c r="C15" s="84">
        <f>-1*C14*D8</f>
        <v>-1909.722222</v>
      </c>
      <c r="D15" s="84">
        <f>IF(C27="Yes",0,C15)</f>
        <v>-1909.722222</v>
      </c>
    </row>
    <row r="16" ht="14.25" customHeight="1"/>
    <row r="17" ht="14.25" customHeight="1">
      <c r="A17" s="45" t="s">
        <v>134</v>
      </c>
    </row>
    <row r="18" ht="14.25" customHeight="1"/>
    <row r="19" ht="14.25" customHeight="1">
      <c r="A19" s="9" t="s">
        <v>135</v>
      </c>
      <c r="C19" s="84">
        <f>-1*'Reduction in Wages Worksheet'!G14</f>
        <v>-12500</v>
      </c>
      <c r="D19" s="84">
        <f>IF(C31="Yes",0,C19)</f>
        <v>-12500</v>
      </c>
    </row>
    <row r="20" ht="14.25" customHeight="1"/>
    <row r="21" ht="14.25" customHeight="1">
      <c r="A21" s="45" t="s">
        <v>137</v>
      </c>
    </row>
    <row r="22" ht="14.25" customHeight="1"/>
    <row r="23" ht="14.25" customHeight="1">
      <c r="A23" s="9" t="s">
        <v>138</v>
      </c>
      <c r="B23" s="99">
        <v>33.0</v>
      </c>
    </row>
    <row r="24" ht="14.25" customHeight="1">
      <c r="A24" s="9" t="s">
        <v>140</v>
      </c>
      <c r="B24" s="99">
        <v>28.0</v>
      </c>
    </row>
    <row r="25" ht="14.25" customHeight="1">
      <c r="A25" s="9" t="s">
        <v>141</v>
      </c>
      <c r="B25" s="81">
        <f>B23-B24</f>
        <v>5</v>
      </c>
    </row>
    <row r="26" ht="14.25" customHeight="1">
      <c r="A26" s="9" t="s">
        <v>144</v>
      </c>
      <c r="B26" s="100">
        <v>2.0</v>
      </c>
    </row>
    <row r="27" ht="14.25" customHeight="1">
      <c r="A27" s="9" t="s">
        <v>146</v>
      </c>
      <c r="C27" s="45" t="str">
        <f>IF(B25=0,"Yes",IF(B26&gt;=B25,"Yes","No"))</f>
        <v>No</v>
      </c>
    </row>
    <row r="28" ht="14.25" customHeight="1"/>
    <row r="29" ht="14.25" customHeight="1">
      <c r="A29" s="9" t="s">
        <v>147</v>
      </c>
      <c r="B29" s="9">
        <f>'Reduction in Wages Worksheet'!B17</f>
        <v>5</v>
      </c>
    </row>
    <row r="30" ht="14.25" customHeight="1">
      <c r="A30" s="9" t="s">
        <v>148</v>
      </c>
      <c r="B30" s="9">
        <f>'Reduction in Wages Worksheet'!B18</f>
        <v>0</v>
      </c>
    </row>
    <row r="31" ht="14.25" customHeight="1">
      <c r="A31" s="9" t="s">
        <v>149</v>
      </c>
      <c r="C31" s="45" t="str">
        <f>IF(B30=B29,"Yes","No")</f>
        <v>No</v>
      </c>
    </row>
    <row r="32" ht="14.25" customHeight="1"/>
    <row r="33" ht="14.25" customHeight="1">
      <c r="A33" s="90" t="s">
        <v>150</v>
      </c>
      <c r="D33" s="91">
        <f>SUM(D8,D15,D19)</f>
        <v>-8159.722222</v>
      </c>
    </row>
    <row r="34" ht="14.25" customHeight="1">
      <c r="A34" s="90" t="s">
        <v>151</v>
      </c>
      <c r="D34" s="98">
        <f>D33/B3</f>
        <v>-1.554232804</v>
      </c>
    </row>
    <row r="35" ht="14.25" customHeight="1"/>
    <row r="36" ht="14.25" customHeight="1">
      <c r="A36" s="9" t="s">
        <v>152</v>
      </c>
    </row>
    <row r="37" ht="14.25" customHeight="1"/>
    <row r="38" ht="14.25" customHeight="1">
      <c r="A38" s="101" t="s">
        <v>153</v>
      </c>
    </row>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C12:C13"/>
  </mergeCells>
  <dataValidations>
    <dataValidation type="custom" allowBlank="1" showInputMessage="1" showErrorMessage="1" prompt="Exceeds Loan Amount - The sum of Cells B4 and B5 cannot exceed the amount of the PPP Loan in Cell B3" sqref="B5">
      <formula1>SUM(B4:B5)&lt;=B3</formula1>
    </dataValidation>
    <dataValidation type="custom" allowBlank="1" showInputMessage="1" showErrorMessage="1" prompt="Exceeds Loan Amount - The sum of Cells B4 and B5 cannot exceed the amount of the PPP Loan in Cell B3" sqref="B4">
      <formula1>SUM(B4:B5)&lt;=B3</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9.75"/>
    <col customWidth="1" min="2" max="3" width="24.63"/>
    <col customWidth="1" min="4" max="4" width="11.13"/>
    <col customWidth="1" min="5" max="5" width="15.63"/>
    <col customWidth="1" min="6" max="8" width="14.88"/>
    <col customWidth="1" min="9" max="12" width="7.63"/>
    <col customWidth="1" hidden="1" min="13" max="13" width="7.63"/>
    <col customWidth="1" min="14" max="26" width="7.63"/>
  </cols>
  <sheetData>
    <row r="1" ht="82.5" customHeight="1"/>
    <row r="2" ht="14.25" customHeight="1">
      <c r="A2" s="83" t="s">
        <v>104</v>
      </c>
      <c r="B2" s="83" t="s">
        <v>105</v>
      </c>
      <c r="C2" s="83" t="s">
        <v>106</v>
      </c>
      <c r="D2" s="83" t="s">
        <v>107</v>
      </c>
      <c r="E2" s="83" t="s">
        <v>108</v>
      </c>
      <c r="F2" s="83" t="s">
        <v>109</v>
      </c>
      <c r="G2" s="83" t="s">
        <v>110</v>
      </c>
      <c r="H2" s="83" t="s">
        <v>111</v>
      </c>
    </row>
    <row r="3" ht="14.25" customHeight="1">
      <c r="A3" s="85" t="s">
        <v>112</v>
      </c>
      <c r="B3" s="86">
        <v>75000.0</v>
      </c>
      <c r="C3" s="86">
        <v>37500.0</v>
      </c>
      <c r="D3" s="88">
        <f t="shared" ref="D3:D12" si="1">IF(B3=0,0,1-(C3/B3))</f>
        <v>0.5</v>
      </c>
      <c r="E3" s="81" t="str">
        <f t="shared" ref="E3:E12" si="2">IF(D3&gt;0.25,"Yes","No")</f>
        <v>Yes</v>
      </c>
      <c r="F3" s="89">
        <f t="shared" ref="F3:F12" si="3">IF(E3="Yes",8*(C3/52),0)</f>
        <v>5769.230769</v>
      </c>
      <c r="G3" s="89">
        <f t="shared" ref="G3:G12" si="4">IF(E3="Yes",((8/52)*0.75*B3)-F3,0)</f>
        <v>2884.615385</v>
      </c>
      <c r="H3" s="81"/>
      <c r="M3" s="9" t="s">
        <v>118</v>
      </c>
    </row>
    <row r="4" ht="14.25" customHeight="1">
      <c r="A4" s="85" t="s">
        <v>119</v>
      </c>
      <c r="B4" s="86">
        <v>85000.0</v>
      </c>
      <c r="C4" s="86">
        <v>42500.0</v>
      </c>
      <c r="D4" s="88">
        <f t="shared" si="1"/>
        <v>0.5</v>
      </c>
      <c r="E4" s="81" t="str">
        <f t="shared" si="2"/>
        <v>Yes</v>
      </c>
      <c r="F4" s="89">
        <f t="shared" si="3"/>
        <v>6538.461538</v>
      </c>
      <c r="G4" s="89">
        <f t="shared" si="4"/>
        <v>3269.230769</v>
      </c>
      <c r="H4" s="81"/>
      <c r="M4" s="9" t="s">
        <v>122</v>
      </c>
    </row>
    <row r="5" ht="14.25" customHeight="1">
      <c r="A5" s="85" t="s">
        <v>123</v>
      </c>
      <c r="B5" s="86">
        <v>50000.0</v>
      </c>
      <c r="C5" s="86">
        <v>25000.0</v>
      </c>
      <c r="D5" s="88">
        <f t="shared" si="1"/>
        <v>0.5</v>
      </c>
      <c r="E5" s="81" t="str">
        <f t="shared" si="2"/>
        <v>Yes</v>
      </c>
      <c r="F5" s="89">
        <f t="shared" si="3"/>
        <v>3846.153846</v>
      </c>
      <c r="G5" s="89">
        <f t="shared" si="4"/>
        <v>1923.076923</v>
      </c>
      <c r="H5" s="81"/>
    </row>
    <row r="6" ht="14.25" customHeight="1">
      <c r="A6" s="85" t="s">
        <v>124</v>
      </c>
      <c r="B6" s="86">
        <v>50000.0</v>
      </c>
      <c r="C6" s="86">
        <v>25000.0</v>
      </c>
      <c r="D6" s="88">
        <f t="shared" si="1"/>
        <v>0.5</v>
      </c>
      <c r="E6" s="81" t="str">
        <f t="shared" si="2"/>
        <v>Yes</v>
      </c>
      <c r="F6" s="89">
        <f t="shared" si="3"/>
        <v>3846.153846</v>
      </c>
      <c r="G6" s="89">
        <f t="shared" si="4"/>
        <v>1923.076923</v>
      </c>
      <c r="H6" s="81"/>
    </row>
    <row r="7" ht="14.25" customHeight="1">
      <c r="A7" s="85" t="s">
        <v>126</v>
      </c>
      <c r="B7" s="86">
        <v>65000.0</v>
      </c>
      <c r="C7" s="86">
        <v>32500.0</v>
      </c>
      <c r="D7" s="88">
        <f t="shared" si="1"/>
        <v>0.5</v>
      </c>
      <c r="E7" s="81" t="str">
        <f t="shared" si="2"/>
        <v>Yes</v>
      </c>
      <c r="F7" s="89">
        <f t="shared" si="3"/>
        <v>5000</v>
      </c>
      <c r="G7" s="89">
        <f t="shared" si="4"/>
        <v>2500</v>
      </c>
      <c r="H7" s="81"/>
    </row>
    <row r="8" ht="14.25" customHeight="1">
      <c r="A8" s="85" t="s">
        <v>127</v>
      </c>
      <c r="B8" s="86"/>
      <c r="C8" s="86"/>
      <c r="D8" s="88">
        <f t="shared" si="1"/>
        <v>0</v>
      </c>
      <c r="E8" s="81" t="str">
        <f t="shared" si="2"/>
        <v>No</v>
      </c>
      <c r="F8" s="89">
        <f t="shared" si="3"/>
        <v>0</v>
      </c>
      <c r="G8" s="89">
        <f t="shared" si="4"/>
        <v>0</v>
      </c>
      <c r="H8" s="81"/>
    </row>
    <row r="9" ht="14.25" customHeight="1">
      <c r="A9" s="85" t="s">
        <v>129</v>
      </c>
      <c r="B9" s="86"/>
      <c r="C9" s="86"/>
      <c r="D9" s="88">
        <f t="shared" si="1"/>
        <v>0</v>
      </c>
      <c r="E9" s="81" t="str">
        <f t="shared" si="2"/>
        <v>No</v>
      </c>
      <c r="F9" s="89">
        <f t="shared" si="3"/>
        <v>0</v>
      </c>
      <c r="G9" s="89">
        <f t="shared" si="4"/>
        <v>0</v>
      </c>
      <c r="H9" s="81"/>
    </row>
    <row r="10" ht="14.25" customHeight="1">
      <c r="A10" s="85" t="s">
        <v>131</v>
      </c>
      <c r="B10" s="86"/>
      <c r="C10" s="86"/>
      <c r="D10" s="88">
        <f t="shared" si="1"/>
        <v>0</v>
      </c>
      <c r="E10" s="81" t="str">
        <f t="shared" si="2"/>
        <v>No</v>
      </c>
      <c r="F10" s="89">
        <f t="shared" si="3"/>
        <v>0</v>
      </c>
      <c r="G10" s="89">
        <f t="shared" si="4"/>
        <v>0</v>
      </c>
      <c r="H10" s="81"/>
    </row>
    <row r="11" ht="14.25" customHeight="1">
      <c r="A11" s="85" t="s">
        <v>133</v>
      </c>
      <c r="B11" s="86"/>
      <c r="C11" s="86"/>
      <c r="D11" s="88">
        <f t="shared" si="1"/>
        <v>0</v>
      </c>
      <c r="E11" s="81" t="str">
        <f t="shared" si="2"/>
        <v>No</v>
      </c>
      <c r="F11" s="89">
        <f t="shared" si="3"/>
        <v>0</v>
      </c>
      <c r="G11" s="89">
        <f t="shared" si="4"/>
        <v>0</v>
      </c>
      <c r="H11" s="81"/>
    </row>
    <row r="12" ht="14.25" customHeight="1">
      <c r="A12" s="85" t="s">
        <v>136</v>
      </c>
      <c r="B12" s="86"/>
      <c r="C12" s="86"/>
      <c r="D12" s="88">
        <f t="shared" si="1"/>
        <v>0</v>
      </c>
      <c r="E12" s="81" t="str">
        <f t="shared" si="2"/>
        <v>No</v>
      </c>
      <c r="F12" s="89">
        <f t="shared" si="3"/>
        <v>0</v>
      </c>
      <c r="G12" s="89">
        <f t="shared" si="4"/>
        <v>0</v>
      </c>
      <c r="H12" s="81"/>
    </row>
    <row r="13" ht="14.25" customHeight="1">
      <c r="A13" s="30"/>
    </row>
    <row r="14" ht="14.25" customHeight="1">
      <c r="A14" s="83" t="s">
        <v>139</v>
      </c>
      <c r="G14" s="84">
        <f>SUM(G3:G12)</f>
        <v>12500</v>
      </c>
    </row>
    <row r="15" ht="14.25" customHeight="1">
      <c r="A15" s="30" t="s">
        <v>142</v>
      </c>
    </row>
    <row r="16" ht="14.25" customHeight="1">
      <c r="A16" s="30"/>
    </row>
    <row r="17" ht="14.25" customHeight="1">
      <c r="A17" s="30" t="s">
        <v>143</v>
      </c>
      <c r="B17" s="9">
        <f>COUNTIF(E3:E12,"Yes")</f>
        <v>5</v>
      </c>
    </row>
    <row r="18" ht="14.25" customHeight="1">
      <c r="A18" s="30" t="s">
        <v>145</v>
      </c>
      <c r="B18" s="9">
        <f>COUNTIF(H3:H12,"Yes")</f>
        <v>0</v>
      </c>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conditionalFormatting sqref="F3:F12">
    <cfRule type="expression" dxfId="0" priority="1">
      <formula>$E3="No"</formula>
    </cfRule>
  </conditionalFormatting>
  <conditionalFormatting sqref="F3:F12">
    <cfRule type="expression" dxfId="1" priority="2">
      <formula>$E3="Yes"</formula>
    </cfRule>
  </conditionalFormatting>
  <conditionalFormatting sqref="G3:G12">
    <cfRule type="expression" dxfId="0" priority="3">
      <formula>$E3="No"</formula>
    </cfRule>
  </conditionalFormatting>
  <conditionalFormatting sqref="H3">
    <cfRule type="expression" dxfId="0" priority="4">
      <formula>$E3="No"</formula>
    </cfRule>
  </conditionalFormatting>
  <conditionalFormatting sqref="H3">
    <cfRule type="expression" dxfId="1" priority="5">
      <formula>$E3="Yes"</formula>
    </cfRule>
  </conditionalFormatting>
  <conditionalFormatting sqref="H4:H12">
    <cfRule type="expression" dxfId="0" priority="6">
      <formula>$E4="No"</formula>
    </cfRule>
  </conditionalFormatting>
  <conditionalFormatting sqref="H4:H12">
    <cfRule type="expression" dxfId="1" priority="7">
      <formula>$E4="Yes"</formula>
    </cfRule>
  </conditionalFormatting>
  <dataValidations>
    <dataValidation type="list" allowBlank="1" showErrorMessage="1" sqref="H3:H12">
      <formula1>$M$3:$M$4</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2020-04-20T23:28:08Z</dcterms:created>
  <dc:creator>Dominique Molina</dc:creator>
</cp:coreProperties>
</file>